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185" tabRatio="835" activeTab="0"/>
  </bookViews>
  <sheets>
    <sheet name="Registration form (Hanoi)" sheetId="1" r:id="rId1"/>
    <sheet name="Payment Request Offline (Hanoi)" sheetId="2" r:id="rId2"/>
    <sheet name="Payment Request Online (Hanoi)" sheetId="3" r:id="rId3"/>
    <sheet name="Auto - Offline HN" sheetId="4" state="hidden" r:id="rId4"/>
    <sheet name="Auto - Online HN" sheetId="5" state="hidden" r:id="rId5"/>
    <sheet name="Registration form (HCM)" sheetId="6" r:id="rId6"/>
    <sheet name="Payment Request Offline (HCM)" sheetId="7" r:id="rId7"/>
    <sheet name="Mailing list HCM" sheetId="8" state="hidden" r:id="rId8"/>
    <sheet name="Mailing list HN" sheetId="9" state="hidden" r:id="rId9"/>
    <sheet name="Payment Request Online (HCM)" sheetId="10" r:id="rId10"/>
    <sheet name="Data" sheetId="11" r:id="rId11"/>
    <sheet name="Privacy Policy" sheetId="12" r:id="rId12"/>
    <sheet name="Auto - Offline HCM" sheetId="13" state="hidden" r:id="rId13"/>
    <sheet name="Auto - Online HCM" sheetId="14" state="hidden" r:id="rId14"/>
    <sheet name="Pax list HN" sheetId="15" state="hidden" r:id="rId15"/>
    <sheet name="Pax list HCM" sheetId="16" state="hidden" r:id="rId16"/>
  </sheets>
  <definedNames>
    <definedName name="_xlfn.ANCHORARRAY" hidden="1">#NAME?</definedName>
    <definedName name="_xlfn.NUMBERVALUE" hidden="1">#NAME?</definedName>
    <definedName name="_xlnm.Print_Area" localSheetId="1">'Payment Request Offline (Hanoi)'!$A$1:$I$46</definedName>
    <definedName name="_xlnm.Print_Area" localSheetId="6">'Payment Request Offline (HCM)'!$A$1:$I$46</definedName>
    <definedName name="_xlnm.Print_Area" localSheetId="2">'Payment Request Online (Hanoi)'!$A$1:$I$46</definedName>
    <definedName name="_xlnm.Print_Area" localSheetId="9">'Payment Request Online (HCM)'!$A$1:$I$46</definedName>
    <definedName name="_xlnm.Print_Area" localSheetId="0">'Registration form (Hanoi)'!$B$2:$U$67</definedName>
    <definedName name="_xlnm.Print_Area" localSheetId="5">'Registration form (HCM)'!$B$2:$U$64</definedName>
  </definedNames>
  <calcPr fullCalcOnLoad="1"/>
</workbook>
</file>

<file path=xl/sharedStrings.xml><?xml version="1.0" encoding="utf-8"?>
<sst xmlns="http://schemas.openxmlformats.org/spreadsheetml/2006/main" count="567" uniqueCount="291">
  <si>
    <r>
      <rPr>
        <b/>
        <sz val="16"/>
        <color indexed="53"/>
        <rFont val="ＭＳ Ｐ明朝"/>
        <family val="1"/>
      </rPr>
      <t xml:space="preserve">Mẫu </t>
    </r>
    <r>
      <rPr>
        <b/>
        <sz val="16"/>
        <color indexed="53"/>
        <rFont val="Times New Roman"/>
        <family val="1"/>
      </rPr>
      <t>đăng ký/</t>
    </r>
    <r>
      <rPr>
        <b/>
        <sz val="16"/>
        <color indexed="18"/>
        <rFont val="Times New Roman"/>
        <family val="1"/>
      </rPr>
      <t xml:space="preserve"> </t>
    </r>
    <r>
      <rPr>
        <b/>
        <sz val="16"/>
        <color indexed="18"/>
        <rFont val="ＭＳ Ｐゴシック"/>
        <family val="3"/>
      </rPr>
      <t>公開講座申し込み書</t>
    </r>
  </si>
  <si>
    <r>
      <t>（</t>
    </r>
    <r>
      <rPr>
        <sz val="10"/>
        <color indexed="58"/>
        <rFont val="Times New Roman"/>
        <family val="1"/>
      </rPr>
      <t>Chọn từ danh sách/</t>
    </r>
    <r>
      <rPr>
        <sz val="10"/>
        <rFont val="Times New Roman"/>
        <family val="1"/>
      </rPr>
      <t xml:space="preserve"> </t>
    </r>
    <r>
      <rPr>
        <sz val="10"/>
        <color indexed="53"/>
        <rFont val="ＭＳ Ｐ明朝"/>
        <family val="1"/>
      </rPr>
      <t>リストから選択ください</t>
    </r>
    <r>
      <rPr>
        <sz val="10"/>
        <color indexed="58"/>
        <rFont val="ＭＳ Ｐ明朝"/>
        <family val="1"/>
      </rPr>
      <t>）</t>
    </r>
  </si>
  <si>
    <t>HN</t>
  </si>
  <si>
    <t>Thông tin sẽ được sử dụng để cấp hóa đơn, đề nghị cung cấp thông tin chính xác.</t>
  </si>
  <si>
    <t>情報は公式領収書の発行に用いますので、正確にご記入ください</t>
  </si>
  <si>
    <r>
      <rPr>
        <b/>
        <sz val="11"/>
        <color indexed="58"/>
        <rFont val="Times New Roman"/>
        <family val="1"/>
      </rPr>
      <t xml:space="preserve">Website của NNA / </t>
    </r>
    <r>
      <rPr>
        <b/>
        <sz val="11"/>
        <color indexed="53"/>
        <rFont val="Times New Roman"/>
        <family val="1"/>
      </rPr>
      <t>NNA</t>
    </r>
    <r>
      <rPr>
        <b/>
        <sz val="11"/>
        <color indexed="53"/>
        <rFont val="ＭＳ Ｐ明朝"/>
        <family val="1"/>
      </rPr>
      <t>からの案内</t>
    </r>
  </si>
  <si>
    <t>No.</t>
  </si>
  <si>
    <t>Ngân hàng TMCP đầu tư và phát triển Việt Nam - Chi nhánh Đông Đô, Hà Nội</t>
  </si>
  <si>
    <t>Annual schedule</t>
  </si>
  <si>
    <t>HCM</t>
  </si>
  <si>
    <t>Pay (HN)</t>
  </si>
  <si>
    <t>Pay(HCM)</t>
  </si>
  <si>
    <r>
      <t xml:space="preserve">THƯ BÁO THANH TOÁN - </t>
    </r>
    <r>
      <rPr>
        <b/>
        <i/>
        <sz val="18"/>
        <rFont val="Times New Roman"/>
        <family val="1"/>
      </rPr>
      <t>PAYMENT REQUEST</t>
    </r>
  </si>
  <si>
    <t>STT
No</t>
  </si>
  <si>
    <r>
      <t>Chuyển khoản</t>
    </r>
    <r>
      <rPr>
        <b/>
        <i/>
        <sz val="11"/>
        <rFont val="Times New Roman"/>
        <family val="1"/>
      </rPr>
      <t xml:space="preserve"> - Transfer through the bank: </t>
    </r>
  </si>
  <si>
    <r>
      <t xml:space="preserve">Tại - </t>
    </r>
    <r>
      <rPr>
        <i/>
        <sz val="11"/>
        <rFont val="Times New Roman"/>
        <family val="1"/>
      </rPr>
      <t>At the bank</t>
    </r>
    <r>
      <rPr>
        <sz val="11"/>
        <rFont val="Times New Roman"/>
        <family val="1"/>
      </rPr>
      <t xml:space="preserve">: </t>
    </r>
    <r>
      <rPr>
        <b/>
        <sz val="11"/>
        <rFont val="Times New Roman"/>
        <family val="1"/>
      </rPr>
      <t>Ngân hàng TMCP đầu tư và phát triển Việt Nam - Chi nhánh Đông Đô, HN</t>
    </r>
  </si>
  <si>
    <r>
      <t xml:space="preserve">Trân trọng </t>
    </r>
    <r>
      <rPr>
        <b/>
        <i/>
        <sz val="11"/>
        <rFont val="Times New Roman"/>
        <family val="1"/>
      </rPr>
      <t>- Best regards!</t>
    </r>
  </si>
  <si>
    <t xml:space="preserve">In words: </t>
  </si>
  <si>
    <t>…</t>
  </si>
  <si>
    <r>
      <t xml:space="preserve">Đơn giá/
</t>
    </r>
    <r>
      <rPr>
        <b/>
        <i/>
        <sz val="10"/>
        <rFont val="Times New Roman"/>
        <family val="1"/>
      </rPr>
      <t>Unit price</t>
    </r>
    <r>
      <rPr>
        <b/>
        <sz val="10"/>
        <rFont val="Times New Roman"/>
        <family val="1"/>
      </rPr>
      <t xml:space="preserve">
 (VND)</t>
    </r>
  </si>
  <si>
    <r>
      <t xml:space="preserve">Thành tiền/ 
</t>
    </r>
    <r>
      <rPr>
        <b/>
        <i/>
        <sz val="10"/>
        <rFont val="Times New Roman"/>
        <family val="1"/>
      </rPr>
      <t>Amount</t>
    </r>
    <r>
      <rPr>
        <b/>
        <sz val="10"/>
        <rFont val="Times New Roman"/>
        <family val="1"/>
      </rPr>
      <t xml:space="preserve"> 
(VND) </t>
    </r>
  </si>
  <si>
    <r>
      <t>Tổng /</t>
    </r>
    <r>
      <rPr>
        <b/>
        <i/>
        <sz val="11"/>
        <rFont val="Times New Roman"/>
        <family val="1"/>
      </rPr>
      <t xml:space="preserve"> Total</t>
    </r>
  </si>
  <si>
    <r>
      <t>Số học viên (người) /</t>
    </r>
    <r>
      <rPr>
        <b/>
        <i/>
        <sz val="10"/>
        <rFont val="Times New Roman"/>
        <family val="1"/>
      </rPr>
      <t>Number of participant (Person)</t>
    </r>
  </si>
  <si>
    <r>
      <t xml:space="preserve">Nội dung thực hiện/
</t>
    </r>
    <r>
      <rPr>
        <b/>
        <i/>
        <sz val="10"/>
        <rFont val="Times New Roman"/>
        <family val="1"/>
      </rPr>
      <t>Content</t>
    </r>
  </si>
  <si>
    <r>
      <t xml:space="preserve">Thuế / </t>
    </r>
    <r>
      <rPr>
        <i/>
        <sz val="11"/>
        <rFont val="Times New Roman"/>
        <family val="1"/>
      </rPr>
      <t>Tax</t>
    </r>
  </si>
  <si>
    <t xml:space="preserve">Bằng chữ: </t>
  </si>
  <si>
    <r>
      <t>Kính gửi/</t>
    </r>
    <r>
      <rPr>
        <i/>
        <sz val="11"/>
        <rFont val="Times New Roman"/>
        <family val="1"/>
      </rPr>
      <t>Dear</t>
    </r>
    <r>
      <rPr>
        <sz val="11"/>
        <rFont val="Times New Roman"/>
        <family val="1"/>
      </rPr>
      <t xml:space="preserve">: </t>
    </r>
  </si>
  <si>
    <r>
      <t>Địa chỉ/</t>
    </r>
    <r>
      <rPr>
        <i/>
        <sz val="11"/>
        <rFont val="Times New Roman"/>
        <family val="1"/>
      </rPr>
      <t>Address</t>
    </r>
    <r>
      <rPr>
        <sz val="11"/>
        <rFont val="Times New Roman"/>
        <family val="1"/>
      </rPr>
      <t xml:space="preserve">: </t>
    </r>
  </si>
  <si>
    <r>
      <t>MST/</t>
    </r>
    <r>
      <rPr>
        <i/>
        <sz val="11"/>
        <rFont val="Times New Roman"/>
        <family val="1"/>
      </rPr>
      <t>Tax code</t>
    </r>
    <r>
      <rPr>
        <sz val="11"/>
        <rFont val="Times New Roman"/>
        <family val="1"/>
      </rPr>
      <t>:</t>
    </r>
  </si>
  <si>
    <t>đồng</t>
  </si>
  <si>
    <r>
      <t>Đề nghị Quý công ty thanh toán trước ngày</t>
    </r>
    <r>
      <rPr>
        <sz val="11"/>
        <rFont val="Times New Roman"/>
        <family val="1"/>
      </rPr>
      <t>:</t>
    </r>
  </si>
  <si>
    <r>
      <t>Please make payment before</t>
    </r>
    <r>
      <rPr>
        <i/>
        <sz val="11"/>
        <rFont val="Times New Roman"/>
        <family val="1"/>
      </rPr>
      <t>:</t>
    </r>
  </si>
  <si>
    <t>Vai trò và trách nhiệm của Manager/ マネージャの役割責任</t>
  </si>
  <si>
    <t>Đà Nẵng</t>
  </si>
  <si>
    <t>Hải phòng</t>
  </si>
  <si>
    <r>
      <rPr>
        <b/>
        <sz val="11"/>
        <color indexed="58"/>
        <rFont val="Times New Roman"/>
        <family val="1"/>
      </rPr>
      <t>Email từ IMTC/</t>
    </r>
    <r>
      <rPr>
        <b/>
        <sz val="11"/>
        <rFont val="Times New Roman"/>
        <family val="1"/>
      </rPr>
      <t xml:space="preserve"> </t>
    </r>
    <r>
      <rPr>
        <b/>
        <sz val="11"/>
        <color indexed="53"/>
        <rFont val="ＭＳ Ｐ明朝"/>
        <family val="1"/>
      </rPr>
      <t>弊社からのメール案内</t>
    </r>
  </si>
  <si>
    <r>
      <rPr>
        <b/>
        <sz val="11"/>
        <color indexed="58"/>
        <rFont val="Times New Roman"/>
        <family val="1"/>
      </rPr>
      <t>Website của IMTC/</t>
    </r>
    <r>
      <rPr>
        <b/>
        <sz val="11"/>
        <rFont val="Times New Roman"/>
        <family val="1"/>
      </rPr>
      <t xml:space="preserve"> </t>
    </r>
    <r>
      <rPr>
        <b/>
        <sz val="11"/>
        <color indexed="53"/>
        <rFont val="ＭＳ Ｐ明朝"/>
        <family val="1"/>
      </rPr>
      <t>弊社ウェッブサイト</t>
    </r>
  </si>
  <si>
    <t>INTERNATIONAL MANAGEMENT TRAINING AND CONSULTING CO.,LTD</t>
  </si>
  <si>
    <r>
      <rPr>
        <b/>
        <i/>
        <sz val="18"/>
        <color indexed="53"/>
        <rFont val="Times New Roman"/>
        <family val="1"/>
      </rPr>
      <t xml:space="preserve">International Management Training and Consulting/ </t>
    </r>
    <r>
      <rPr>
        <b/>
        <i/>
        <sz val="18"/>
        <color indexed="18"/>
        <rFont val="ＭＳ Ｐゴシック"/>
        <family val="3"/>
      </rPr>
      <t>IMTCマネジメント教育＆コンサルティング</t>
    </r>
  </si>
  <si>
    <t>ON BEHALF OF IMTC</t>
  </si>
  <si>
    <t>Mr/Ms</t>
  </si>
  <si>
    <t>Mrs</t>
  </si>
  <si>
    <t>Ms</t>
  </si>
  <si>
    <t>Mr</t>
  </si>
  <si>
    <r>
      <t>Content</t>
    </r>
    <r>
      <rPr>
        <i/>
        <sz val="11"/>
        <rFont val="Times New Roman"/>
        <family val="1"/>
      </rPr>
      <t xml:space="preserve">:Payment for attending Seminar held on </t>
    </r>
  </si>
  <si>
    <r>
      <t>(</t>
    </r>
    <r>
      <rPr>
        <sz val="11"/>
        <rFont val="Times New Roman"/>
        <family val="1"/>
      </rPr>
      <t>V/v thanh toán cho hội thảo ngày</t>
    </r>
  </si>
  <si>
    <r>
      <t>Nội dung</t>
    </r>
    <r>
      <rPr>
        <b/>
        <i/>
        <sz val="11"/>
        <rFont val="Times New Roman"/>
        <family val="1"/>
      </rPr>
      <t xml:space="preserve">: </t>
    </r>
    <r>
      <rPr>
        <sz val="11"/>
        <rFont val="Times New Roman"/>
        <family val="1"/>
      </rPr>
      <t>Thanh toán cho việc tham dự hội thảo tổ chức ngày</t>
    </r>
  </si>
  <si>
    <r>
      <t>Ngày phát hành</t>
    </r>
    <r>
      <rPr>
        <b/>
        <i/>
        <sz val="11"/>
        <rFont val="Times New Roman"/>
        <family val="1"/>
      </rPr>
      <t xml:space="preserve"> - Issued date</t>
    </r>
    <r>
      <rPr>
        <sz val="11"/>
        <rFont val="Times New Roman"/>
        <family val="1"/>
      </rPr>
      <t>:</t>
    </r>
  </si>
  <si>
    <t>CÔNG TY TNHH TƯ VẤN VÀ ĐÀO TẠO QUẢN LÝ QUỐC TẾ</t>
  </si>
  <si>
    <t>ĐẠI DIỆN CÔNG TY TNHH TƯ VẤN VÀ ĐÀO TẠO QUẢN LÝ QUỐC TẾ</t>
  </si>
  <si>
    <r>
      <t xml:space="preserve">Người thụ hưởng - </t>
    </r>
    <r>
      <rPr>
        <i/>
        <sz val="11"/>
        <rFont val="Times New Roman"/>
        <family val="1"/>
      </rPr>
      <t>The beneficent:</t>
    </r>
    <r>
      <rPr>
        <sz val="11"/>
        <rFont val="Times New Roman"/>
        <family val="1"/>
      </rPr>
      <t xml:space="preserve"> </t>
    </r>
    <r>
      <rPr>
        <b/>
        <sz val="11"/>
        <rFont val="Times New Roman"/>
        <family val="1"/>
      </rPr>
      <t>Công ty TNHH tư vấn và đào tạo quản lý quốc tế</t>
    </r>
  </si>
  <si>
    <t>Tăng cường khả năng phân tích trong giải quyết vấn đề /問題解決、分析力の強化講座</t>
  </si>
  <si>
    <t>E-mail: info@imtc.vn, Tel: 028.3551.1900</t>
  </si>
  <si>
    <t>Địa điểm tổ chức Hội thảo sẽ được thông báo trước ngày hội thảo</t>
  </si>
  <si>
    <t>Seminar  address will be informed before the Seminar date</t>
  </si>
  <si>
    <r>
      <t xml:space="preserve">Địa chỉ/ </t>
    </r>
    <r>
      <rPr>
        <sz val="12"/>
        <color indexed="53"/>
        <rFont val="Times New Roman"/>
        <family val="1"/>
      </rPr>
      <t xml:space="preserve">Address </t>
    </r>
    <r>
      <rPr>
        <sz val="12"/>
        <rFont val="Times New Roman"/>
        <family val="1"/>
      </rPr>
      <t xml:space="preserve">:  Phòng 303,  Lầu 3, Số 29 Bạch Đằng, Phường 15, Bình Thạnh, HCM
Web                      : www.imtc.vn
E-mail                  : imtc_hcmc@imtc.vn
ĐT/ </t>
    </r>
    <r>
      <rPr>
        <sz val="12"/>
        <color indexed="53"/>
        <rFont val="Times New Roman"/>
        <family val="1"/>
      </rPr>
      <t xml:space="preserve">Tel                </t>
    </r>
    <r>
      <rPr>
        <sz val="12"/>
        <rFont val="Times New Roman"/>
        <family val="1"/>
      </rPr>
      <t xml:space="preserve"> : 028.3551.1900
Japanese contact</t>
    </r>
    <r>
      <rPr>
        <sz val="12"/>
        <color indexed="10"/>
        <rFont val="Times New Roman"/>
        <family val="1"/>
      </rPr>
      <t xml:space="preserve"> </t>
    </r>
    <r>
      <rPr>
        <sz val="12"/>
        <rFont val="Times New Roman"/>
        <family val="1"/>
      </rPr>
      <t xml:space="preserve">: </t>
    </r>
    <r>
      <rPr>
        <b/>
        <sz val="12"/>
        <color indexed="16"/>
        <rFont val="Times New Roman"/>
        <family val="1"/>
      </rPr>
      <t>Kenji Hachiya</t>
    </r>
    <r>
      <rPr>
        <sz val="12"/>
        <rFont val="Times New Roman"/>
        <family val="1"/>
      </rPr>
      <t xml:space="preserve"> (</t>
    </r>
    <r>
      <rPr>
        <sz val="12"/>
        <color indexed="16"/>
        <rFont val="Times New Roman"/>
        <family val="1"/>
      </rPr>
      <t>Tiếng Nhật, Tiếng Anh</t>
    </r>
    <r>
      <rPr>
        <sz val="12"/>
        <rFont val="Times New Roman"/>
        <family val="1"/>
      </rPr>
      <t xml:space="preserve"> - </t>
    </r>
    <r>
      <rPr>
        <sz val="12"/>
        <color indexed="53"/>
        <rFont val="Times New Roman"/>
        <family val="1"/>
      </rPr>
      <t>Japanese, English</t>
    </r>
    <r>
      <rPr>
        <sz val="12"/>
        <rFont val="Times New Roman"/>
        <family val="1"/>
      </rPr>
      <t xml:space="preserve">)
E-mail : hachiya@imtc.vn
Phone : 093.424.8018
</t>
    </r>
  </si>
  <si>
    <t>Người hướng dẫn 5S/ ５Sインストラクター育成</t>
  </si>
  <si>
    <t>会場はハノイ市内となります（お申し込み後にご案内申し上げます）</t>
  </si>
  <si>
    <t>会場はハイフォン市内となります（お申し込み後にご案内申し上げます）</t>
  </si>
  <si>
    <t>会場はダナン市内となります（お申し込み後にご案内申し上げます）</t>
  </si>
  <si>
    <t>会場はホーチミン市内となります（お申し込み後にご案内申し上げます）</t>
  </si>
  <si>
    <r>
      <rPr>
        <b/>
        <sz val="11"/>
        <color indexed="58"/>
        <rFont val="Times New Roman"/>
        <family val="1"/>
      </rPr>
      <t>Website của Vietjo /</t>
    </r>
    <r>
      <rPr>
        <b/>
        <sz val="11"/>
        <rFont val="Times New Roman"/>
        <family val="1"/>
      </rPr>
      <t xml:space="preserve"> </t>
    </r>
    <r>
      <rPr>
        <b/>
        <sz val="11"/>
        <color indexed="53"/>
        <rFont val="Times New Roman"/>
        <family val="1"/>
      </rPr>
      <t xml:space="preserve">Viet-Jo </t>
    </r>
    <r>
      <rPr>
        <b/>
        <sz val="11"/>
        <color indexed="53"/>
        <rFont val="ＭＳ Ｐ明朝"/>
        <family val="1"/>
      </rPr>
      <t>サイト</t>
    </r>
  </si>
  <si>
    <t>Vai trò và trách nhiệm của người Quản lý cấp trung/ 中間管理者の役割責任</t>
  </si>
  <si>
    <t>Company name</t>
  </si>
  <si>
    <t>Product</t>
  </si>
  <si>
    <t>Address</t>
  </si>
  <si>
    <t>Tax code</t>
  </si>
  <si>
    <t>Paid #</t>
  </si>
  <si>
    <t>Team</t>
  </si>
  <si>
    <t>Participants</t>
  </si>
  <si>
    <t>PIC</t>
  </si>
  <si>
    <t>ACC</t>
  </si>
  <si>
    <t>Mr/
Ms</t>
  </si>
  <si>
    <t>Name(last, first)</t>
  </si>
  <si>
    <t>Title</t>
  </si>
  <si>
    <t>Tell</t>
  </si>
  <si>
    <t>e-mail</t>
  </si>
  <si>
    <t>Name</t>
  </si>
  <si>
    <t>tell</t>
  </si>
  <si>
    <t>Dear xxx、</t>
  </si>
  <si>
    <t>Em đã nhận được thông tin đăng ký của quý công ty và xin phép được xác nhận một số thông tin sau:</t>
  </si>
  <si>
    <t>2. Học Phí:</t>
  </si>
  <si>
    <t>3. Thanh toán và xuất hóa đơn đỏ:</t>
  </si>
  <si>
    <t>4. Điều kiện thay đổi hoặc hủy đăng kí:</t>
  </si>
  <si>
    <t>6. Thời gian học:</t>
  </si>
  <si>
    <t>- Giờ: 8h30 - 17h00: trong đó</t>
  </si>
  <si>
    <t>Em xin cảm ơn.</t>
  </si>
  <si>
    <t xml:space="preserve">    </t>
  </si>
  <si>
    <r>
      <t>（</t>
    </r>
    <r>
      <rPr>
        <sz val="10"/>
        <color indexed="58"/>
        <rFont val="Times New Roman"/>
        <family val="1"/>
      </rPr>
      <t>Chọn từ danh sách/</t>
    </r>
    <r>
      <rPr>
        <sz val="10"/>
        <color indexed="53"/>
        <rFont val="ＭＳ Ｐ明朝"/>
        <family val="1"/>
      </rPr>
      <t>リストから選択</t>
    </r>
    <r>
      <rPr>
        <sz val="10"/>
        <color indexed="58"/>
        <rFont val="ＭＳ Ｐ明朝"/>
        <family val="1"/>
      </rPr>
      <t>）</t>
    </r>
  </si>
  <si>
    <t>Dept.</t>
  </si>
  <si>
    <t xml:space="preserve">      4.2.1. Nếu hủy trước 2 ngày trước khi Hội thảo diễn ra: Quý công ty sẽ chịu 0% tổng giá trị hóa đơn.</t>
  </si>
  <si>
    <t xml:space="preserve">      4.2.2. Nếu hủy trước 1 ngày trước khi Hội thảo diễn ra: Quý công ty sẽ chịu 50% tổng giá trị hóa đơn.  </t>
  </si>
  <si>
    <t xml:space="preserve">      4.2.3. Nếu thông báo hủy vào đúng ngày Hội thảo: Quý công ty sẽ chịu 100% tổng giá trị hóa đơn.</t>
  </si>
  <si>
    <t>5. Địa điểm học:</t>
  </si>
  <si>
    <r>
      <rPr>
        <sz val="10"/>
        <color indexed="30"/>
        <rFont val="Arial"/>
        <family val="2"/>
      </rPr>
      <t>7. Người nhận báo cáo cuối khóa:</t>
    </r>
    <r>
      <rPr>
        <sz val="10"/>
        <rFont val="Arial"/>
        <family val="2"/>
      </rPr>
      <t xml:space="preserve">  </t>
    </r>
  </si>
  <si>
    <t xml:space="preserve">1. Số người tham dự: </t>
  </si>
  <si>
    <t xml:space="preserve">Tên công ty: </t>
  </si>
  <si>
    <t>Địa chỉ công ty:</t>
  </si>
  <si>
    <t>Nếu còn bất kỳ vấn đề gì chưa rõ, quý công ty vui lòng liên lạc lại với em ạ.</t>
  </si>
  <si>
    <t>Mã số thuế:</t>
  </si>
  <si>
    <t>Join #</t>
  </si>
  <si>
    <t xml:space="preserve">     + Teabreak: 2 lần/ngày (10h - 10h10 và 15h - 15h10)</t>
  </si>
  <si>
    <r>
      <rPr>
        <b/>
        <sz val="11"/>
        <color indexed="58"/>
        <rFont val="Times New Roman"/>
        <family val="1"/>
      </rPr>
      <t>Hỗ trợ từ phòng Thương mại và Công nghiệp/</t>
    </r>
    <r>
      <rPr>
        <b/>
        <sz val="11"/>
        <color indexed="53"/>
        <rFont val="Times New Roman"/>
        <family val="1"/>
      </rPr>
      <t xml:space="preserve"> </t>
    </r>
    <r>
      <rPr>
        <b/>
        <sz val="11"/>
        <color indexed="53"/>
        <rFont val="ＭＳ Ｐ明朝"/>
        <family val="1"/>
      </rPr>
      <t>商工会議所からの案内</t>
    </r>
  </si>
  <si>
    <r>
      <rPr>
        <b/>
        <sz val="11"/>
        <color indexed="58"/>
        <rFont val="Times New Roman"/>
        <family val="1"/>
      </rPr>
      <t>Qua sự giới thiệu của người khác/</t>
    </r>
    <r>
      <rPr>
        <b/>
        <sz val="11"/>
        <color indexed="53"/>
        <rFont val="ＭＳ Ｐ明朝"/>
        <family val="1"/>
      </rPr>
      <t xml:space="preserve"> お知り合いからのご紹介</t>
    </r>
  </si>
  <si>
    <r>
      <t xml:space="preserve">   Tờ rơi/</t>
    </r>
    <r>
      <rPr>
        <b/>
        <sz val="11"/>
        <color indexed="53"/>
        <rFont val="Times New Roman"/>
        <family val="1"/>
      </rPr>
      <t xml:space="preserve"> 郵送チラシ</t>
    </r>
  </si>
  <si>
    <r>
      <t xml:space="preserve">   Khác / </t>
    </r>
    <r>
      <rPr>
        <b/>
        <sz val="11"/>
        <color indexed="53"/>
        <rFont val="Times New Roman"/>
        <family val="1"/>
      </rPr>
      <t>その他</t>
    </r>
  </si>
  <si>
    <t>Comment</t>
  </si>
  <si>
    <t>Pay after PWS</t>
  </si>
  <si>
    <t>4.2. Trong trường hợp quý công ty hủy tham gia hoàn toàn thì vui lòng lưu ý những điều kiện sau: (vì số lượng người tham 
       gia của các công ty có ảnh hưởng đến các điều kiện thuê địa điểm cũng như các dịch vụ đi kèm)</t>
  </si>
  <si>
    <t>4.1. Nếu từ lúc đăng ký, quý công ty có bất kỳ thay đổi nào về số lượng người tham dự (tăng, giảm) hay thay đổi đối tượng 
       tham dự (thay tên người tham dự), vui lòng thông tin sớm giúp em để IMTC có những chuẩn bị tốt nhất cho học viên nhé.</t>
  </si>
  <si>
    <t>- Hình thức thanh toán: chuyển khoản (nếu quý công ty thanh toán bằng hình thức khác vui lòng gửi lại email thông báo 
  hình thức thanh toán giúp em nhé)</t>
  </si>
  <si>
    <t>会場はお申し込み後にご案内申し上げます</t>
  </si>
  <si>
    <t>Course's name</t>
  </si>
  <si>
    <t>Name</t>
  </si>
  <si>
    <t>Position</t>
  </si>
  <si>
    <t>Deparment</t>
  </si>
  <si>
    <t>Phone number</t>
  </si>
  <si>
    <t>Email</t>
  </si>
  <si>
    <t>Company</t>
  </si>
  <si>
    <t>- Hóa đơn điện tử sẽ được gửi qua email cho người phụ trách vào ngày cuối cùng của buổi hội thảo.</t>
  </si>
  <si>
    <t>Tăng cường khả năng hướng dẫn nhân viên/ 部下指導力の強化</t>
  </si>
  <si>
    <t>Xác định rủ ro thông qua quản lý điểm thay đổi/ 気付き力を高める、変化点管理講座</t>
  </si>
  <si>
    <t>Tăng cường khả năng giao tiếp / コミュニケーション力強化講座</t>
  </si>
  <si>
    <t>12&amp;13/11/2020</t>
  </si>
  <si>
    <t>16&amp;17/11/2020</t>
  </si>
  <si>
    <t>Kaizen - Cải tiến công việc/  仕事の効果効率向上</t>
  </si>
  <si>
    <t>Xác định và triển khai phương châm / 部門方針の策定と展開</t>
  </si>
  <si>
    <t>4.2. Trong trường hợp quý công ty hủy tham gia hoàn toàn thì vui lòng lưu ý những điều kiện sau: (vì số lượng người tham 
       gia của các công ty có ảnh hưởng đến các điều kiện thuê tài khoản lớp học online và các dịch vụ khác)</t>
  </si>
  <si>
    <t xml:space="preserve">     + Nghỉ trưa: 12h00 - 13h00</t>
  </si>
  <si>
    <t xml:space="preserve">     + Nghỉ giữa giờ: 2 lần/ngày (10h - 10h10 và 15h - 15h10)</t>
  </si>
  <si>
    <r>
      <t>(</t>
    </r>
    <r>
      <rPr>
        <sz val="11"/>
        <rFont val="Times New Roman"/>
        <family val="1"/>
      </rPr>
      <t>V/v thanh toán cho hội thảo online ngày</t>
    </r>
  </si>
  <si>
    <r>
      <t>Nội dung</t>
    </r>
    <r>
      <rPr>
        <b/>
        <i/>
        <sz val="11"/>
        <rFont val="Times New Roman"/>
        <family val="1"/>
      </rPr>
      <t xml:space="preserve">: </t>
    </r>
    <r>
      <rPr>
        <sz val="11"/>
        <rFont val="Times New Roman"/>
        <family val="1"/>
      </rPr>
      <t>Thanh toán cho việc tham dự hội thảo online tổ chức ngày</t>
    </r>
  </si>
  <si>
    <r>
      <t>Content</t>
    </r>
    <r>
      <rPr>
        <i/>
        <sz val="11"/>
        <rFont val="Times New Roman"/>
        <family val="1"/>
      </rPr>
      <t xml:space="preserve">:Payment for attending online Seminar held on </t>
    </r>
  </si>
  <si>
    <r>
      <t>Lưu ý</t>
    </r>
    <r>
      <rPr>
        <sz val="11"/>
        <rFont val="Times New Roman"/>
        <family val="1"/>
      </rPr>
      <t xml:space="preserve">: </t>
    </r>
    <r>
      <rPr>
        <b/>
        <sz val="11"/>
        <rFont val="Times New Roman"/>
        <family val="1"/>
      </rPr>
      <t>IMTC sẽ gửi hóa đơn tài chính điện tử cho người phụ trách vào cuối ngày hội thảo</t>
    </r>
  </si>
  <si>
    <r>
      <t xml:space="preserve">Note: </t>
    </r>
    <r>
      <rPr>
        <b/>
        <i/>
        <sz val="11"/>
        <rFont val="Times New Roman"/>
        <family val="1"/>
      </rPr>
      <t xml:space="preserve"> IMTC will send electronic invoice to the PIC at the end of PWS  training day</t>
    </r>
  </si>
  <si>
    <r>
      <t xml:space="preserve">Note: </t>
    </r>
    <r>
      <rPr>
        <b/>
        <i/>
        <sz val="11"/>
        <rFont val="Times New Roman"/>
        <family val="1"/>
      </rPr>
      <t xml:space="preserve"> IMTC will send electronic invoice to the PIC at the end of  PWStraining day</t>
    </r>
  </si>
  <si>
    <t>Dear xxx,</t>
  </si>
  <si>
    <t>5. Link lớp học online:</t>
  </si>
  <si>
    <t>IMTC sẽ thông báo chậm nhất 1 ngày trước ngày học</t>
  </si>
  <si>
    <t>IMTC sẽ thông báo chậm nhất là 1 ngày trước ngày học</t>
  </si>
  <si>
    <t>Em đã nhận được thông tin đăng ký tham gia khóa học online của quý công ty và xin phép được xác nhận một số thông tin sau:</t>
  </si>
  <si>
    <r>
      <t>Tên công ty/</t>
    </r>
    <r>
      <rPr>
        <b/>
        <sz val="14"/>
        <rFont val="Times New Roman"/>
        <family val="1"/>
      </rPr>
      <t xml:space="preserve">
</t>
    </r>
    <r>
      <rPr>
        <b/>
        <sz val="14"/>
        <color indexed="53"/>
        <rFont val="ＭＳ Ｐ明朝"/>
        <family val="1"/>
      </rPr>
      <t>会社名</t>
    </r>
  </si>
  <si>
    <r>
      <rPr>
        <b/>
        <sz val="14"/>
        <color indexed="58"/>
        <rFont val="Times New Roman"/>
        <family val="1"/>
      </rPr>
      <t>Địa chỉ công ty/</t>
    </r>
    <r>
      <rPr>
        <b/>
        <sz val="14"/>
        <rFont val="Times New Roman"/>
        <family val="1"/>
      </rPr>
      <t xml:space="preserve">
</t>
    </r>
    <r>
      <rPr>
        <b/>
        <sz val="14"/>
        <color indexed="53"/>
        <rFont val="ＭＳ Ｐ明朝"/>
        <family val="1"/>
      </rPr>
      <t>会社住所</t>
    </r>
  </si>
  <si>
    <r>
      <rPr>
        <b/>
        <sz val="14"/>
        <color indexed="58"/>
        <rFont val="Times New Roman"/>
        <family val="1"/>
      </rPr>
      <t>Tên người liên lạc (1)/</t>
    </r>
    <r>
      <rPr>
        <b/>
        <sz val="14"/>
        <rFont val="Times New Roman"/>
        <family val="1"/>
      </rPr>
      <t xml:space="preserve">
</t>
    </r>
    <r>
      <rPr>
        <b/>
        <sz val="14"/>
        <color indexed="53"/>
        <rFont val="ＭＳ Ｐ明朝"/>
        <family val="1"/>
      </rPr>
      <t>連絡先担当者 （１）</t>
    </r>
  </si>
  <si>
    <r>
      <rPr>
        <b/>
        <sz val="14"/>
        <color indexed="58"/>
        <rFont val="Times New Roman"/>
        <family val="1"/>
      </rPr>
      <t>Tên người liên lạc (2)/</t>
    </r>
    <r>
      <rPr>
        <b/>
        <sz val="14"/>
        <color indexed="58"/>
        <rFont val="ＭＳ Ｐ明朝"/>
        <family val="1"/>
      </rPr>
      <t>　</t>
    </r>
    <r>
      <rPr>
        <b/>
        <sz val="14"/>
        <rFont val="ＭＳ Ｐ明朝"/>
        <family val="1"/>
      </rPr>
      <t xml:space="preserve">
</t>
    </r>
    <r>
      <rPr>
        <b/>
        <sz val="14"/>
        <color indexed="53"/>
        <rFont val="ＭＳ Ｐ明朝"/>
        <family val="1"/>
      </rPr>
      <t>連絡先担当者</t>
    </r>
    <r>
      <rPr>
        <b/>
        <sz val="14"/>
        <color indexed="53"/>
        <rFont val="Times New Roman"/>
        <family val="1"/>
      </rPr>
      <t>(2)</t>
    </r>
  </si>
  <si>
    <r>
      <rPr>
        <b/>
        <sz val="12"/>
        <color indexed="59"/>
        <rFont val="Times New Roman"/>
        <family val="1"/>
      </rPr>
      <t>Số tài khoản/</t>
    </r>
    <r>
      <rPr>
        <b/>
        <sz val="12"/>
        <color indexed="16"/>
        <rFont val="Times New Roman"/>
        <family val="1"/>
      </rPr>
      <t xml:space="preserve">
</t>
    </r>
    <r>
      <rPr>
        <b/>
        <sz val="12"/>
        <color indexed="53"/>
        <rFont val="ＭＳ Ｐ明朝"/>
        <family val="1"/>
      </rPr>
      <t>口座番号</t>
    </r>
  </si>
  <si>
    <r>
      <rPr>
        <b/>
        <sz val="12"/>
        <color indexed="59"/>
        <rFont val="Times New Roman"/>
        <family val="1"/>
      </rPr>
      <t>Tên ngân hàng/</t>
    </r>
    <r>
      <rPr>
        <b/>
        <sz val="12"/>
        <color indexed="16"/>
        <rFont val="Times New Roman"/>
        <family val="1"/>
      </rPr>
      <t xml:space="preserve">
</t>
    </r>
    <r>
      <rPr>
        <b/>
        <sz val="12"/>
        <color indexed="53"/>
        <rFont val="ＭＳ Ｐ明朝"/>
        <family val="1"/>
      </rPr>
      <t>銀行名</t>
    </r>
  </si>
  <si>
    <r>
      <rPr>
        <b/>
        <sz val="12"/>
        <color indexed="59"/>
        <rFont val="Times New Roman"/>
        <family val="1"/>
      </rPr>
      <t>Chủ tài khoản/</t>
    </r>
    <r>
      <rPr>
        <b/>
        <sz val="12"/>
        <color indexed="16"/>
        <rFont val="Times New Roman"/>
        <family val="1"/>
      </rPr>
      <t xml:space="preserve">
</t>
    </r>
    <r>
      <rPr>
        <b/>
        <sz val="12"/>
        <color indexed="53"/>
        <rFont val="ＭＳ Ｐ明朝"/>
        <family val="1"/>
      </rPr>
      <t>口座名</t>
    </r>
  </si>
  <si>
    <r>
      <rPr>
        <b/>
        <sz val="12"/>
        <color indexed="59"/>
        <rFont val="Times New Roman"/>
        <family val="1"/>
      </rPr>
      <t>Thời hạn thanh toán/</t>
    </r>
    <r>
      <rPr>
        <b/>
        <sz val="12"/>
        <color indexed="16"/>
        <rFont val="Times New Roman"/>
        <family val="1"/>
      </rPr>
      <t xml:space="preserve">
</t>
    </r>
    <r>
      <rPr>
        <b/>
        <sz val="12"/>
        <color indexed="53"/>
        <rFont val="ＭＳ Ｐ明朝"/>
        <family val="1"/>
      </rPr>
      <t>お支払期限</t>
    </r>
  </si>
  <si>
    <r>
      <t xml:space="preserve">1. Tên khóa hội thảo/ </t>
    </r>
    <r>
      <rPr>
        <b/>
        <sz val="16"/>
        <color indexed="53"/>
        <rFont val="ＭＳ Ｐ明朝"/>
        <family val="1"/>
      </rPr>
      <t>申し込み対象講座</t>
    </r>
  </si>
  <si>
    <r>
      <t>2. Thông tin công ty/</t>
    </r>
    <r>
      <rPr>
        <b/>
        <sz val="16"/>
        <color indexed="58"/>
        <rFont val="Times New Roman"/>
        <family val="1"/>
      </rPr>
      <t xml:space="preserve"> </t>
    </r>
    <r>
      <rPr>
        <b/>
        <sz val="16"/>
        <color indexed="53"/>
        <rFont val="ＭＳ Ｐ明朝"/>
        <family val="1"/>
      </rPr>
      <t>御社情報</t>
    </r>
  </si>
  <si>
    <r>
      <t>3.Thông tin đăng ký/</t>
    </r>
    <r>
      <rPr>
        <b/>
        <sz val="16"/>
        <color indexed="58"/>
        <rFont val="Times New Roman"/>
        <family val="1"/>
      </rPr>
      <t xml:space="preserve"> </t>
    </r>
    <r>
      <rPr>
        <b/>
        <sz val="16"/>
        <color indexed="53"/>
        <rFont val="ＭＳ Ｐ明朝"/>
        <family val="1"/>
      </rPr>
      <t>お申し込み情報</t>
    </r>
  </si>
  <si>
    <r>
      <t xml:space="preserve">4. Các yêu cầu hoặc lưu ý/ </t>
    </r>
    <r>
      <rPr>
        <b/>
        <sz val="16"/>
        <color indexed="53"/>
        <rFont val="ＭＳ Ｐ明朝"/>
        <family val="1"/>
      </rPr>
      <t>ご要望等</t>
    </r>
  </si>
  <si>
    <r>
      <t>5. Thông tin chuyển khoản/</t>
    </r>
    <r>
      <rPr>
        <b/>
        <sz val="16"/>
        <color indexed="16"/>
        <rFont val="ＭＳ Ｐ明朝"/>
        <family val="1"/>
      </rPr>
      <t>　</t>
    </r>
    <r>
      <rPr>
        <b/>
        <sz val="16"/>
        <color indexed="53"/>
        <rFont val="ＭＳ Ｐ明朝"/>
        <family val="1"/>
      </rPr>
      <t>お支払い情報</t>
    </r>
  </si>
  <si>
    <r>
      <t xml:space="preserve">6. Thông tin liên lạc/ </t>
    </r>
    <r>
      <rPr>
        <b/>
        <sz val="16"/>
        <color indexed="53"/>
        <rFont val="ＭＳ Ｐ明朝"/>
        <family val="1"/>
      </rPr>
      <t>お問い合わせ先</t>
    </r>
  </si>
  <si>
    <r>
      <t>Hãy mô tả các yêu cầu hoặc lưu ý của quý công ty (nếu có)/</t>
    </r>
    <r>
      <rPr>
        <b/>
        <sz val="14"/>
        <color indexed="53"/>
        <rFont val="Times New Roman"/>
        <family val="1"/>
      </rPr>
      <t xml:space="preserve"> </t>
    </r>
    <r>
      <rPr>
        <b/>
        <sz val="14"/>
        <color indexed="53"/>
        <rFont val="ＭＳ Ｐ明朝"/>
        <family val="1"/>
      </rPr>
      <t>受講にあたってのご要望等ありましたら記入ください</t>
    </r>
  </si>
  <si>
    <r>
      <t>Tên người tham dự</t>
    </r>
    <r>
      <rPr>
        <b/>
        <sz val="14"/>
        <color indexed="53"/>
        <rFont val="Times New Roman"/>
        <family val="1"/>
      </rPr>
      <t xml:space="preserve">
</t>
    </r>
    <r>
      <rPr>
        <b/>
        <sz val="14"/>
        <color indexed="53"/>
        <rFont val="ＭＳ Ｐ明朝"/>
        <family val="1"/>
      </rPr>
      <t>受講者名</t>
    </r>
  </si>
  <si>
    <r>
      <t>Chức vụ</t>
    </r>
    <r>
      <rPr>
        <b/>
        <sz val="14"/>
        <color indexed="53"/>
        <rFont val="Times New Roman"/>
        <family val="1"/>
      </rPr>
      <t xml:space="preserve">
</t>
    </r>
    <r>
      <rPr>
        <b/>
        <sz val="14"/>
        <color indexed="53"/>
        <rFont val="ＭＳ Ｐ明朝"/>
        <family val="1"/>
      </rPr>
      <t>役職</t>
    </r>
  </si>
  <si>
    <r>
      <t>Phòng ban</t>
    </r>
    <r>
      <rPr>
        <b/>
        <sz val="14"/>
        <color indexed="53"/>
        <rFont val="Times New Roman"/>
        <family val="1"/>
      </rPr>
      <t xml:space="preserve">
</t>
    </r>
    <r>
      <rPr>
        <b/>
        <sz val="14"/>
        <color indexed="53"/>
        <rFont val="ＭＳ Ｐ明朝"/>
        <family val="1"/>
      </rPr>
      <t>所属</t>
    </r>
  </si>
  <si>
    <r>
      <t>Thông tin liên hệ/</t>
    </r>
    <r>
      <rPr>
        <b/>
        <sz val="14"/>
        <color indexed="53"/>
        <rFont val="Times New Roman"/>
        <family val="1"/>
      </rPr>
      <t xml:space="preserve"> </t>
    </r>
    <r>
      <rPr>
        <b/>
        <sz val="14"/>
        <color indexed="53"/>
        <rFont val="ＭＳ Ｐ明朝"/>
        <family val="1"/>
      </rPr>
      <t>連絡先</t>
    </r>
  </si>
  <si>
    <r>
      <t>E-mail/</t>
    </r>
    <r>
      <rPr>
        <b/>
        <sz val="14"/>
        <color indexed="53"/>
        <rFont val="Times New Roman"/>
        <family val="1"/>
      </rPr>
      <t xml:space="preserve"> メール</t>
    </r>
  </si>
  <si>
    <r>
      <rPr>
        <b/>
        <sz val="12"/>
        <color indexed="58"/>
        <rFont val="Times New Roman"/>
        <family val="1"/>
      </rPr>
      <t>Công ty biết thông tin về Hội thảo của IMTC qua/</t>
    </r>
    <r>
      <rPr>
        <b/>
        <sz val="12"/>
        <rFont val="Times New Roman"/>
        <family val="1"/>
      </rPr>
      <t xml:space="preserve"> </t>
    </r>
    <r>
      <rPr>
        <b/>
        <sz val="12"/>
        <color indexed="53"/>
        <rFont val="ＭＳ Ｐ明朝"/>
        <family val="1"/>
      </rPr>
      <t>弊社の講座をどちらでお知りになりましたか（複数選択可）:</t>
    </r>
  </si>
  <si>
    <r>
      <rPr>
        <b/>
        <sz val="14"/>
        <color indexed="58"/>
        <rFont val="Times New Roman"/>
        <family val="1"/>
      </rPr>
      <t xml:space="preserve">Mã số thuế/ </t>
    </r>
    <r>
      <rPr>
        <b/>
        <sz val="14"/>
        <color indexed="53"/>
        <rFont val="ＭＳ Ｐ明朝"/>
        <family val="1"/>
      </rPr>
      <t>税コード</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</si>
  <si>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</si>
  <si>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Điện thoại/</t>
    </r>
    <r>
      <rPr>
        <b/>
        <sz val="14"/>
        <rFont val="Times New Roman"/>
        <family val="1"/>
      </rPr>
      <t xml:space="preserve"> </t>
    </r>
    <r>
      <rPr>
        <b/>
        <sz val="14"/>
        <color indexed="53"/>
        <rFont val="ＭＳ Ｐ明朝"/>
        <family val="1"/>
      </rPr>
      <t>電話番号</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</si>
  <si>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</si>
  <si>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 xml:space="preserve">Điện thoại/ </t>
    </r>
    <r>
      <rPr>
        <b/>
        <sz val="14"/>
        <color indexed="53"/>
        <rFont val="ＭＳ Ｐ明朝"/>
        <family val="1"/>
      </rPr>
      <t>電話番号</t>
    </r>
  </si>
  <si>
    <r>
      <t>Đề nghị viết tên công ty bằng tiếng Việt để sử dụng cho cấp hóa đơn</t>
    </r>
    <r>
      <rPr>
        <b/>
        <sz val="14"/>
        <color indexed="58"/>
        <rFont val="ＭＳ Ｐ明朝"/>
        <family val="1"/>
      </rPr>
      <t>/</t>
    </r>
    <r>
      <rPr>
        <b/>
        <sz val="14"/>
        <color indexed="53"/>
        <rFont val="ＭＳ Ｐ明朝"/>
        <family val="1"/>
      </rPr>
      <t xml:space="preserve"> 公式領収書の発行のため、正式なベトナム語名称をご記入ください</t>
    </r>
  </si>
  <si>
    <r>
      <t xml:space="preserve">Đề nghị viết địa chỉ bằng tiếng Việt/ 
</t>
    </r>
    <r>
      <rPr>
        <b/>
        <sz val="14"/>
        <color indexed="53"/>
        <rFont val="ＭＳ Ｐ明朝"/>
        <family val="1"/>
      </rPr>
      <t>ベトナム語での登録住所を記入ください</t>
    </r>
  </si>
  <si>
    <r>
      <t>Người để gửi yêu cầu thanh toán/</t>
    </r>
    <r>
      <rPr>
        <b/>
        <sz val="14"/>
        <color indexed="53"/>
        <rFont val="Times New Roman"/>
        <family val="1"/>
      </rPr>
      <t xml:space="preserve"> 経理担当者</t>
    </r>
  </si>
  <si>
    <r>
      <t xml:space="preserve">Người để gửi báo cáo sau hội thảo/ </t>
    </r>
    <r>
      <rPr>
        <b/>
        <sz val="14"/>
        <color indexed="53"/>
        <rFont val="ＭＳ Ｐ明朝"/>
        <family val="1"/>
      </rPr>
      <t>報告書の送付先他</t>
    </r>
  </si>
  <si>
    <r>
      <rPr>
        <b/>
        <sz val="14"/>
        <color indexed="58"/>
        <rFont val="Times New Roman"/>
        <family val="1"/>
      </rPr>
      <t>Địa điểm/</t>
    </r>
    <r>
      <rPr>
        <b/>
        <sz val="14"/>
        <rFont val="ＭＳ Ｐ明朝"/>
        <family val="1"/>
      </rPr>
      <t xml:space="preserve"> </t>
    </r>
    <r>
      <rPr>
        <b/>
        <sz val="14"/>
        <color indexed="53"/>
        <rFont val="ＭＳ Ｐ明朝"/>
        <family val="1"/>
      </rPr>
      <t>開催地</t>
    </r>
  </si>
  <si>
    <r>
      <t>Tên khóa hội thảo/</t>
    </r>
    <r>
      <rPr>
        <b/>
        <sz val="14"/>
        <rFont val="Times New Roman"/>
        <family val="1"/>
      </rPr>
      <t xml:space="preserve"> </t>
    </r>
    <r>
      <rPr>
        <b/>
        <sz val="14"/>
        <color indexed="53"/>
        <rFont val="ＭＳ Ｐ明朝"/>
        <family val="1"/>
      </rPr>
      <t>講座名</t>
    </r>
  </si>
  <si>
    <r>
      <rPr>
        <b/>
        <sz val="14"/>
        <color indexed="58"/>
        <rFont val="Times New Roman"/>
        <family val="1"/>
      </rPr>
      <t>Địa chỉ công ty/</t>
    </r>
    <r>
      <rPr>
        <b/>
        <sz val="14"/>
        <rFont val="Times New Roman"/>
        <family val="1"/>
      </rPr>
      <t xml:space="preserve">
</t>
    </r>
    <r>
      <rPr>
        <b/>
        <sz val="14"/>
        <color indexed="53"/>
        <rFont val="ＭＳ Ｐ明朝"/>
        <family val="1"/>
      </rPr>
      <t>会社住所</t>
    </r>
  </si>
  <si>
    <r>
      <rPr>
        <b/>
        <sz val="14"/>
        <color indexed="58"/>
        <rFont val="Times New Roman"/>
        <family val="1"/>
      </rPr>
      <t>Tên người liên lạc (2)/</t>
    </r>
    <r>
      <rPr>
        <b/>
        <sz val="14"/>
        <color indexed="58"/>
        <rFont val="ＭＳ Ｐ明朝"/>
        <family val="1"/>
      </rPr>
      <t>　</t>
    </r>
    <r>
      <rPr>
        <b/>
        <sz val="14"/>
        <rFont val="ＭＳ Ｐ明朝"/>
        <family val="1"/>
      </rPr>
      <t xml:space="preserve">
</t>
    </r>
    <r>
      <rPr>
        <b/>
        <sz val="14"/>
        <color indexed="53"/>
        <rFont val="ＭＳ Ｐ明朝"/>
        <family val="1"/>
      </rPr>
      <t>連絡先担当者</t>
    </r>
    <r>
      <rPr>
        <b/>
        <sz val="14"/>
        <color indexed="53"/>
        <rFont val="Times New Roman"/>
        <family val="1"/>
      </rPr>
      <t>(2)</t>
    </r>
  </si>
  <si>
    <r>
      <t xml:space="preserve">Đề nghị viết địa chỉ bằng tiếng Việt 
</t>
    </r>
    <r>
      <rPr>
        <b/>
        <sz val="14"/>
        <color indexed="53"/>
        <rFont val="Times New Roman"/>
        <family val="1"/>
      </rPr>
      <t>ベトナム語での登録住所を記入ください</t>
    </r>
  </si>
  <si>
    <r>
      <t xml:space="preserve">Người để gửi báo cáo sau hội thảo/ </t>
    </r>
    <r>
      <rPr>
        <b/>
        <sz val="14"/>
        <color indexed="53"/>
        <rFont val="Times New Roman"/>
        <family val="1"/>
      </rPr>
      <t>報告書の送付先他</t>
    </r>
  </si>
  <si>
    <r>
      <rPr>
        <b/>
        <sz val="14"/>
        <color indexed="58"/>
        <rFont val="Times New Roman"/>
        <family val="1"/>
      </rPr>
      <t xml:space="preserve">Mã số thuế/ </t>
    </r>
    <r>
      <rPr>
        <b/>
        <sz val="14"/>
        <color indexed="53"/>
        <rFont val="ＭＳ Ｐ明朝"/>
        <family val="1"/>
      </rPr>
      <t>税コード</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</si>
  <si>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</si>
  <si>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 xml:space="preserve">Điện thoại/ </t>
    </r>
    <r>
      <rPr>
        <b/>
        <sz val="14"/>
        <color indexed="53"/>
        <rFont val="ＭＳ Ｐ明朝"/>
        <family val="1"/>
      </rPr>
      <t>電話番号</t>
    </r>
  </si>
  <si>
    <r>
      <rPr>
        <b/>
        <sz val="14"/>
        <color indexed="58"/>
        <rFont val="ＭＳ Ｐ明朝"/>
        <family val="1"/>
      </rPr>
      <t>　</t>
    </r>
    <r>
      <rPr>
        <b/>
        <sz val="14"/>
        <color indexed="58"/>
        <rFont val="Times New Roman"/>
        <family val="1"/>
      </rPr>
      <t xml:space="preserve">Không được/ </t>
    </r>
    <r>
      <rPr>
        <b/>
        <sz val="14"/>
        <color indexed="53"/>
        <rFont val="ＭＳ Ｐ明朝"/>
        <family val="1"/>
      </rPr>
      <t>不可</t>
    </r>
  </si>
  <si>
    <r>
      <t>3. Thông tin đăng ký/</t>
    </r>
    <r>
      <rPr>
        <b/>
        <sz val="16"/>
        <color indexed="58"/>
        <rFont val="Times New Roman"/>
        <family val="1"/>
      </rPr>
      <t xml:space="preserve"> </t>
    </r>
    <r>
      <rPr>
        <b/>
        <sz val="16"/>
        <color indexed="53"/>
        <rFont val="ＭＳ Ｐ明朝"/>
        <family val="1"/>
      </rPr>
      <t>お申し込み情報</t>
    </r>
  </si>
  <si>
    <r>
      <t>Tên người tham dự</t>
    </r>
    <r>
      <rPr>
        <b/>
        <sz val="14"/>
        <color indexed="53"/>
        <rFont val="Times New Roman"/>
        <family val="1"/>
      </rPr>
      <t xml:space="preserve">
</t>
    </r>
    <r>
      <rPr>
        <b/>
        <sz val="14"/>
        <color indexed="53"/>
        <rFont val="ＭＳ Ｐ明朝"/>
        <family val="1"/>
      </rPr>
      <t>受講者名</t>
    </r>
  </si>
  <si>
    <r>
      <t>Chức vụ</t>
    </r>
    <r>
      <rPr>
        <b/>
        <sz val="14"/>
        <color indexed="53"/>
        <rFont val="Times New Roman"/>
        <family val="1"/>
      </rPr>
      <t xml:space="preserve">
</t>
    </r>
    <r>
      <rPr>
        <b/>
        <sz val="14"/>
        <color indexed="53"/>
        <rFont val="ＭＳ Ｐ明朝"/>
        <family val="1"/>
      </rPr>
      <t>役職</t>
    </r>
  </si>
  <si>
    <r>
      <t>Phòng ban</t>
    </r>
    <r>
      <rPr>
        <b/>
        <sz val="14"/>
        <color indexed="53"/>
        <rFont val="Times New Roman"/>
        <family val="1"/>
      </rPr>
      <t xml:space="preserve">
</t>
    </r>
    <r>
      <rPr>
        <b/>
        <sz val="14"/>
        <color indexed="53"/>
        <rFont val="ＭＳ Ｐ明朝"/>
        <family val="1"/>
      </rPr>
      <t>所属</t>
    </r>
  </si>
  <si>
    <r>
      <t>Thông tin liên hệ/</t>
    </r>
    <r>
      <rPr>
        <b/>
        <sz val="14"/>
        <color indexed="53"/>
        <rFont val="Times New Roman"/>
        <family val="1"/>
      </rPr>
      <t xml:space="preserve"> </t>
    </r>
    <r>
      <rPr>
        <b/>
        <sz val="14"/>
        <color indexed="53"/>
        <rFont val="ＭＳ Ｐ明朝"/>
        <family val="1"/>
      </rPr>
      <t>連絡先</t>
    </r>
  </si>
  <si>
    <r>
      <t xml:space="preserve">Điện thoại/ </t>
    </r>
    <r>
      <rPr>
        <b/>
        <sz val="14"/>
        <color indexed="53"/>
        <rFont val="ＭＳ Ｐ明朝"/>
        <family val="1"/>
      </rPr>
      <t>電話番号</t>
    </r>
  </si>
  <si>
    <r>
      <t>Công ty TNHH tư vấn và đào tạo quản lý quốc tế  /</t>
    </r>
    <r>
      <rPr>
        <b/>
        <sz val="16"/>
        <color indexed="58"/>
        <rFont val="ＭＳ Ｐ明朝"/>
        <family val="1"/>
      </rPr>
      <t>　</t>
    </r>
    <r>
      <rPr>
        <b/>
        <sz val="16"/>
        <color indexed="53"/>
        <rFont val="ＭＳ Ｐ明朝"/>
        <family val="1"/>
      </rPr>
      <t>IMTC 研修＆コンサルティング</t>
    </r>
  </si>
  <si>
    <r>
      <t>Công ty TNHH tư vấn và đào tạo quản lý quốc tế  /</t>
    </r>
    <r>
      <rPr>
        <b/>
        <sz val="16"/>
        <color indexed="58"/>
        <rFont val="ＭＳ Ｐ明朝"/>
        <family val="1"/>
      </rPr>
      <t>　</t>
    </r>
    <r>
      <rPr>
        <b/>
        <sz val="16"/>
        <color indexed="53"/>
        <rFont val="ＭＳ Ｐ明朝"/>
        <family val="1"/>
      </rPr>
      <t>IMTC 研修＆コンサルティング</t>
    </r>
  </si>
  <si>
    <t>Địa chỉ/ Address :  Phòng 303,  Lầu 3, Số 29 Bạch Đằng, Phường 15, Bình Thạnh, HCM
Web                       : www.imtc.vn
E-mail                   : imtc_hcmc@imtc.vn
ĐT/ Tel                 : 028.3551.1900 
Japanese contact : Kenji Hachiya (Tiếng Nhật, Tiếng Anh - Japanese, English)
E-mail : hachiya@imtc.vn
Phone : 093.424.8018</t>
  </si>
  <si>
    <t>IMTC sẽ thông báo địa điểm học 1 tuần trước ngày học</t>
  </si>
  <si>
    <t>IMTC sẽ thông báo địa điểm học 1 tuần trước ngày học.</t>
  </si>
  <si>
    <r>
      <t xml:space="preserve">Note: </t>
    </r>
    <r>
      <rPr>
        <b/>
        <i/>
        <sz val="11"/>
        <rFont val="Times New Roman"/>
        <family val="1"/>
      </rPr>
      <t xml:space="preserve"> IMTC will send electronic invoice to the PIC at the end of PWS training day</t>
    </r>
  </si>
  <si>
    <r>
      <t>Địa chỉ/</t>
    </r>
    <r>
      <rPr>
        <sz val="12"/>
        <color indexed="53"/>
        <rFont val="Times New Roman"/>
        <family val="1"/>
      </rPr>
      <t xml:space="preserve"> Address </t>
    </r>
    <r>
      <rPr>
        <sz val="12"/>
        <rFont val="Times New Roman"/>
        <family val="1"/>
      </rPr>
      <t xml:space="preserve">:  Phòng 302, Tầng 3, Số 3, Ngõ 115 Nguyễn Khang, Phường Yên Hòa, Quận Cầu Giấy, Hà Nội
Web                       : www.imtc.vn
E-mail                   : imtc_hanoi@imtc.vn
ĐT/ </t>
    </r>
    <r>
      <rPr>
        <sz val="12"/>
        <color indexed="53"/>
        <rFont val="Times New Roman"/>
        <family val="1"/>
      </rPr>
      <t xml:space="preserve">Te l                 </t>
    </r>
    <r>
      <rPr>
        <sz val="12"/>
        <rFont val="Times New Roman"/>
        <family val="1"/>
      </rPr>
      <t>: 024.6291.1900 
Japanese contact :</t>
    </r>
    <r>
      <rPr>
        <b/>
        <sz val="12"/>
        <rFont val="Times New Roman"/>
        <family val="1"/>
      </rPr>
      <t xml:space="preserve"> </t>
    </r>
    <r>
      <rPr>
        <b/>
        <sz val="12"/>
        <color indexed="16"/>
        <rFont val="Times New Roman"/>
        <family val="1"/>
      </rPr>
      <t>Kenji Hachiya</t>
    </r>
    <r>
      <rPr>
        <sz val="12"/>
        <color indexed="16"/>
        <rFont val="Times New Roman"/>
        <family val="1"/>
      </rPr>
      <t xml:space="preserve"> (</t>
    </r>
    <r>
      <rPr>
        <sz val="12"/>
        <color indexed="16"/>
        <rFont val="Times New Roman"/>
        <family val="1"/>
      </rPr>
      <t>Tiếng Nhật, Tiếng Anh</t>
    </r>
    <r>
      <rPr>
        <sz val="12"/>
        <color indexed="16"/>
        <rFont val="Times New Roman"/>
        <family val="1"/>
      </rPr>
      <t xml:space="preserve"> </t>
    </r>
    <r>
      <rPr>
        <sz val="12"/>
        <rFont val="Times New Roman"/>
        <family val="1"/>
      </rPr>
      <t xml:space="preserve">- </t>
    </r>
    <r>
      <rPr>
        <sz val="12"/>
        <color indexed="53"/>
        <rFont val="Times New Roman"/>
        <family val="1"/>
      </rPr>
      <t>Japanese, English</t>
    </r>
    <r>
      <rPr>
        <sz val="12"/>
        <rFont val="Times New Roman"/>
        <family val="1"/>
      </rPr>
      <t xml:space="preserve">)
E-mail : hachiya@imtc.vn
Phone : 093.424.8018
</t>
    </r>
  </si>
  <si>
    <t>Địa chỉ/ Address :  Phòng 302, Tầng 3, Số 3, Ngõ 115 Nguyễn Khang, Phường Yên Hòa, Quận Cầu Giấy, Hà Nội
Web                       : www.imtc.vn
E-mail                   : imtc_hanoi@imtc.vn
ĐT/ Tel                 : 024.6291.1900 
Japanese contact : Kenji Hachiya (Tiếng Nhật, Tiếng Anh - Japanese, English)
E-mail : hachiya@imtc.vn
Phone : 093.424.8018</t>
  </si>
  <si>
    <t>13&amp;14/01/2022</t>
  </si>
  <si>
    <t>10/01/2022</t>
  </si>
  <si>
    <t>Tăng cường hệ thống Quản lý nhân sự (Phân cấp, Đánh giá, Tiền lương), phát triển nhân sự
人事制度（等級・評価・賃金）改善と人材育成の進め方</t>
  </si>
  <si>
    <t>“Phương pháp làm việc căn bản” cần được chia sẻ cho nhân viên / 部下と共有したい「仕事の仕方の基本」</t>
  </si>
  <si>
    <t>06&amp;07/04/2022</t>
  </si>
  <si>
    <t>01/04/2022</t>
  </si>
  <si>
    <t>21&amp;22/04/2022</t>
  </si>
  <si>
    <t>18/04/2022</t>
  </si>
  <si>
    <t>16&amp;17/06/2022</t>
  </si>
  <si>
    <t>21&amp;22/06/2022</t>
  </si>
  <si>
    <t>13/06/2022</t>
  </si>
  <si>
    <t>17/06/2022</t>
  </si>
  <si>
    <t xml:space="preserve">E-mail: info@imtc.vn, Tel: 024.6291.1900 </t>
  </si>
  <si>
    <t>21&amp;22/07/2022</t>
  </si>
  <si>
    <t>11&amp;12/08/2022</t>
  </si>
  <si>
    <t>08/08/2022</t>
  </si>
  <si>
    <t>18/07/2022</t>
  </si>
  <si>
    <t>Không còn vỡ kế hoạch nhờ luân chuyển PDCA / 作業計画の立案とPDCA</t>
  </si>
  <si>
    <t>Quản lý tài chính cho các Manager/ マネージャの財務マネジメント</t>
  </si>
  <si>
    <t>13&amp;14/10/2022</t>
  </si>
  <si>
    <t>06&amp;07/10/2022</t>
  </si>
  <si>
    <t>03/10/2022</t>
  </si>
  <si>
    <t>17&amp;18/11/2022</t>
  </si>
  <si>
    <t>14/11/2022</t>
  </si>
  <si>
    <t>15&amp;16/02/2023</t>
  </si>
  <si>
    <t>08&amp;09/02/2023</t>
  </si>
  <si>
    <t>10/02/2023</t>
  </si>
  <si>
    <t>03/02/2023</t>
  </si>
  <si>
    <t>Quản lý nhân sự cho các Manager/マネージャの人材マネジメント</t>
  </si>
  <si>
    <t>19/06/2023</t>
  </si>
  <si>
    <t>12/06/2023</t>
  </si>
  <si>
    <t>17&amp;18/08/2023</t>
  </si>
  <si>
    <t>10&amp;11/08/2023</t>
  </si>
  <si>
    <t>14/08/2023</t>
  </si>
  <si>
    <t>07/08/2023</t>
  </si>
  <si>
    <t>Price</t>
  </si>
  <si>
    <t>Off-line</t>
  </si>
  <si>
    <t>On-line</t>
  </si>
  <si>
    <r>
      <t xml:space="preserve">Thủ trưởng Đơn vị xác nhận
Ký tên và đóng dấu/
</t>
    </r>
    <r>
      <rPr>
        <b/>
        <sz val="14"/>
        <color indexed="53"/>
        <rFont val="Times New Roman"/>
        <family val="1"/>
      </rPr>
      <t>(オプション）御社内での受講承認</t>
    </r>
  </si>
  <si>
    <t xml:space="preserve">VAT </t>
  </si>
  <si>
    <t>Thành tiền (VND)</t>
  </si>
  <si>
    <r>
      <rPr>
        <b/>
        <sz val="14"/>
        <color indexed="58"/>
        <rFont val="Times New Roman"/>
        <family val="1"/>
      </rPr>
      <t>Ngày đào tạo</t>
    </r>
    <r>
      <rPr>
        <b/>
        <sz val="14"/>
        <color indexed="58"/>
        <rFont val="ＭＳ Ｐ明朝"/>
        <family val="1"/>
      </rPr>
      <t xml:space="preserve">/ </t>
    </r>
    <r>
      <rPr>
        <b/>
        <sz val="14"/>
        <color indexed="53"/>
        <rFont val="ＭＳ Ｐ明朝"/>
        <family val="0"/>
      </rPr>
      <t>開催日</t>
    </r>
  </si>
  <si>
    <r>
      <t>（Tự xuất hiện/</t>
    </r>
    <r>
      <rPr>
        <sz val="10"/>
        <color indexed="53"/>
        <rFont val="Times New Roman"/>
        <family val="1"/>
      </rPr>
      <t>自動表示</t>
    </r>
    <r>
      <rPr>
        <sz val="10"/>
        <rFont val="Times New Roman"/>
        <family val="1"/>
      </rPr>
      <t>)</t>
    </r>
  </si>
  <si>
    <r>
      <t xml:space="preserve">     （</t>
    </r>
    <r>
      <rPr>
        <sz val="10"/>
        <color indexed="58"/>
        <rFont val="Times New Roman"/>
        <family val="1"/>
      </rPr>
      <t>Chọn từ danh sách/</t>
    </r>
    <r>
      <rPr>
        <sz val="10"/>
        <rFont val="Times New Roman"/>
        <family val="1"/>
      </rPr>
      <t xml:space="preserve"> </t>
    </r>
    <r>
      <rPr>
        <sz val="10"/>
        <color indexed="53"/>
        <rFont val="ＭＳ Ｐ明朝"/>
        <family val="1"/>
      </rPr>
      <t>リストから選択ください</t>
    </r>
    <r>
      <rPr>
        <sz val="10"/>
        <color indexed="58"/>
        <rFont val="ＭＳ Ｐ明朝"/>
        <family val="1"/>
      </rPr>
      <t>）</t>
    </r>
  </si>
  <si>
    <t>Em là Trang, nhân viên phụ trách PWS của IMTC tại chi nhánh Hồ Chí Minh.</t>
  </si>
  <si>
    <t xml:space="preserve">     + Nghỉ trưa: 12h00 - 13h00 (IMTC sẽ cung cấp bữa ăn trưa cho học viên)</t>
  </si>
  <si>
    <t>Em là Quỳnh, nhân viên phụ trách PWS của IMTC tại Hà Nội.</t>
  </si>
  <si>
    <t xml:space="preserve">     + Nghỉ ăn trưa: 12h00 - 13h00 (IMTC sẽ cung cấp bữa trưa cho học viên)</t>
  </si>
  <si>
    <t>Nâng cao hiệu quả đào tạo nội bộ/ 「効果的な社内研修の進め方」講座</t>
  </si>
  <si>
    <r>
      <t xml:space="preserve">Báo giá/ </t>
    </r>
    <r>
      <rPr>
        <b/>
        <sz val="14"/>
        <color indexed="53"/>
        <rFont val="Times New Roman"/>
        <family val="1"/>
      </rPr>
      <t>お見積り(VND)</t>
    </r>
  </si>
  <si>
    <r>
      <rPr>
        <b/>
        <sz val="14"/>
        <color indexed="58"/>
        <rFont val="Times New Roman"/>
        <family val="1"/>
      </rPr>
      <t xml:space="preserve">Trong trường hợp không tổ chức được Off-line, quý công ty có thể tham gia học On-line được không? (Ngày tổ chức học online có thể sẽ thay đổi)
</t>
    </r>
    <r>
      <rPr>
        <b/>
        <sz val="14"/>
        <color indexed="53"/>
        <rFont val="ＭＳ Ｐ明朝"/>
        <family val="1"/>
      </rPr>
      <t>オンラインにて講座を開催した場合に、参加可能ですか（開催日に変更の可能性はあります）</t>
    </r>
  </si>
  <si>
    <t>Chính sách quyền riêng tư của IMTC</t>
  </si>
  <si>
    <t>Công ty Quản lý &amp; Tư vấn Quốc tế (sau đây gọi tắt là "IMTC") cam kết bảo vệ quyền riêng tư của bạn. Vui lòng đọc chính sách sau đây để hiểu cách IMTC xử lý thông tin cá nhân của bạn. Bằng việc đăng ký các khóa đào tạo do IMTC tổ chức hoặc đăng ký vào danh sách e-mail của IMTC, bạn được coi là đồng ý với các chính sách và thông lệ được mô tả trong Chính sách này. Chính sách này có thể thay đổi theo thời gian nên vui lòng định kỳ kiểm tra lại.
Dữ liệu của bạn sẽ được lưu trữ và xử lý toàn bộ tại Việt Nam.</t>
  </si>
  <si>
    <t>IMTC’s Privacy Policy</t>
  </si>
  <si>
    <t xml:space="preserve">International Management &amp; Consulting (hereinafter called the "IMTC") is committed to safeguarding your privacy. Please read the following policy to understand how your personal information will be treated. By registering to training courses to be organized by IMTC or registering to mailing list of IMTC, you are deemed to consent to the policies and practices described in this Policy. This policy may change from time to time so please check back periodically.
Your data will be stored and processed in whole in Vietnam. </t>
  </si>
  <si>
    <t>Thông tin nhận dạng cá nhân nào được thu thập từ bạn:</t>
  </si>
  <si>
    <t>What personally identifiable information is collected from you</t>
  </si>
  <si>
    <t>IMTC thu thập thông tin khi bạn đăng ký các khóa đào tạo hoặc danh sách mail của IMTC. IMTC thu thập tên và địa chỉ email, số điện thoại, tổ chức mà bạn là thành viên. IMTC cũng thu thập hoặc có thể thu thập thông tin nhân khẩu học thông thường của bạn như tuổi tác, giới tính…</t>
  </si>
  <si>
    <t>IMTC collects information when you register to IMTC’s training courses or mailing list. IMTC collects your name and email address, telephone number, organization to which you belong to. IMTC also collects or may collect demographic information that is not unique to you such as your age, gender …</t>
  </si>
  <si>
    <t>Thông tin của bạn được sử dụng như thế nào:</t>
  </si>
  <si>
    <t>How your information is used</t>
  </si>
  <si>
    <t>- Bằng cách đăng ký thông tin của bạn, Bạn đồng ý rằng IMTC, các công ty con và các đơn vị liên quan khác thuộc IMTC có thể sử dụng thông tin của bạn mà chúng tôi thu thập dù là thông tin cá nhân, nhân khẩu học, tập thể hay kỹ thuật, nhằm mục đích vận hành và cải thiện IMTC, thúc đẩy hiệu quả đào tạo tích cực hoặc giới thiệu và phát triển các sản phẩm và dịch vụ mà IMTC cung cấp.
- Chúng tôi có thể sử dụng thông tin liên hệ của bạn để gửi cho bạn e-mail hoặc các phương thức liên lạc khác về các cập nhật Dịch vụ và Sản phẩm hoặc các thay đổi khác tại IMTC. Bản chất và tần suất của những tin nhắn này sẽ khác nhau tùy thuộc vào thông tin chúng tôi có về bạn.
- Bạn có thể liên hệ với chúng tôi. Mọi phản hồi bạn gửi cho chúng tôi sẽ trở thành tài sản của chúng tôi và chúng tôi có thể sử dụng phản hồi đó (chẳng hạn như nhận xét về các khóa đào tạo của IMTC) cho mục đích tiếp thị hoặc liên hệ với bạn để biết thêm thông tin.</t>
  </si>
  <si>
    <t>- By registering your information, You agree that IMTC, subsidiaries and other related entities under IMTC may use your information we gather whether personal, demographic, collective or technical, for the purpose of operating and improving the IMTC, fostering a positive training effectiveness or introducing and developing the products and services that IMTC offer.
- We may use your contact information in order to send you e-mail or other communications regarding updates at the IMTC and our Services and Products. The nature and frequency of these messages will vary depending upon the information we have about you.
- We have chances where you can contact us. Any feedback you send to us becomes our property, and we can use such feedback (such as comment to IMTC’s training courses) for marketing purposes or contact you for further information.</t>
  </si>
  <si>
    <t>Ai đang thu thập thông tin của bạn:</t>
  </si>
  <si>
    <t>Who is collecting your information</t>
  </si>
  <si>
    <t>Khi bạn chia sẻ thông tin cá nhân của mình với IMTC, bạn đang chia sẻ thông tin đó với IMTC, trừ khi có quy định cụ thể khác. Tuy nhiên, về bản chất, một số hoạt động sẽ dẫn đến việc thông tin cá nhân của bạn bị tiết lộ cho những người liên quan thực hiện dự án của IMTC.</t>
  </si>
  <si>
    <t xml:space="preserve">When you share your personal information with IMTC, you are sharing that information with the IMTC alone, unless it is specifically stated otherwise. However, some activities will, by their very nature, result in your personal information being revealed to other users of the IMTC. </t>
  </si>
  <si>
    <t>Thông tin của bạn có thể được chia sẻ với ai:</t>
  </si>
  <si>
    <t>With whom your information may be shared</t>
  </si>
  <si>
    <t>Chúng tôi không tiết lộ cho bên thứ ba thông tin cá nhân của bạn, thông tin cá nhân và nhân khẩu học kết hợp, ngoại trừ trường hợp được nêu trong ba điều sau.</t>
  </si>
  <si>
    <t>We do not disclose to third parties your personal information, combined personal and demographic information, except as set forth in the following three subparagraphs.</t>
  </si>
  <si>
    <t>1. Chúng tôi có thể tiết lộ thông tin đó nếu pháp luật yêu cầu làm như vậy, nếu cơ quan chính phủ yêu cầu làm như vậy hoặc nếu chúng tôi tin tưởng một cách thiện chí rằng hành động đó là cần thiết để: (a) tuân thủ các yêu cầu pháp lý hoặc tuân thủ quy trình pháp lý; (b) bảo vệ quyền và tài sản của IMTC, hoặc các công ty đối tác của IMTC; (c) ngăn chặn tội phạm hoặc bảo vệ an ninh quốc gia; hoặc (d) bảo vệ sự an toàn của cá nhân và xã hội.</t>
  </si>
  <si>
    <t>We may disclose such information if legally required to do so, if requested to do so by a governmental entity or if we believe in good faith that such action is necessary to: (a) conform to legal requirements or comply with legal process; (b) protect the rights or property of IMTC. or its partner companies; (c) prevent a crime or protect national security; or (d) protect the personal safety of users or the public.</t>
  </si>
  <si>
    <t>2. Chúng tôi có thể tiết lộ và chuyển thông tin đó cho bên thứ ba mua lại toàn bộ hoặc một phần đáng kể hoạt động kinh doanh của IMTC, cho dù việc mua lại đó là bằng cách sáp nhập, hợp nhất, mua toàn bộ hoặc mua một phần đáng kể tài sản của chúng tôi. Ngoài ra, trong trường hợp IMTC trở thành đối tượng của thủ tục phá sản, dù là tự nguyện hay không tự nguyện, IMTC hoặc người được ủy thác của IMTC trong trường hợp phá sản có thể bán, cấp phép hoặc tiết lộ thông tin đó trong một giao dịch được tòa án phá sản chấp thuận.</t>
  </si>
  <si>
    <t>We may disclose and transfer such information to a third party who acquires all or a substantial portion of IMTC’s business, whether such acquisition is by way of merger, consolidation or purchase of all or a substantial portion of our assets. In addition, in the event IMTC becomes the subject of a bankruptcy proceeding, whether voluntary or involuntary, IMTC. or its trustee in bankruptcy may sell, license or otherwise dispose of such information in a transaction approved by the bankruptcy court.</t>
  </si>
  <si>
    <t>3. IMTC cũng có thể chia sẻ thông tin ẩn danh tổng hợp về những người tham gia các khóa đào tạo của IMTC (ví dụ: số lượng người tham gia chương trình đào tạo cụ thể) với khách hàng, đối tác và các bên thứ ba khác để họ có thể hiểu các thành phần học viên tham gia các khóa đào tạo của IMTC.</t>
  </si>
  <si>
    <t>IMTC. may also share aggregated anonymous information about participants who accessed to IMTC’s training courses (for example, the number of participants joined specific training program) with its clients, partners and other third parties so that they may understand the kinds of participants to the IMTC’s training courses.</t>
  </si>
  <si>
    <r>
      <rPr>
        <b/>
        <sz val="14"/>
        <color indexed="58"/>
        <rFont val="ＭＳ Ｐ明朝"/>
        <family val="1"/>
      </rPr>
      <t>　　　</t>
    </r>
    <r>
      <rPr>
        <b/>
        <sz val="14"/>
        <color indexed="58"/>
        <rFont val="Times New Roman"/>
        <family val="1"/>
      </rPr>
      <t xml:space="preserve">Được/ </t>
    </r>
    <r>
      <rPr>
        <b/>
        <sz val="14"/>
        <color indexed="53"/>
        <rFont val="ＭＳ Ｐ明朝"/>
        <family val="1"/>
      </rPr>
      <t>可能</t>
    </r>
  </si>
  <si>
    <t>16&amp;17/11/2023</t>
  </si>
  <si>
    <t>09&amp;10/11/2023</t>
  </si>
  <si>
    <r>
      <rPr>
        <b/>
        <sz val="14"/>
        <color indexed="58"/>
        <rFont val="Times New Roman"/>
        <family val="1"/>
      </rPr>
      <t xml:space="preserve">   Không được/ </t>
    </r>
    <r>
      <rPr>
        <b/>
        <sz val="14"/>
        <color indexed="53"/>
        <rFont val="ＭＳ Ｐ明朝"/>
        <family val="1"/>
      </rPr>
      <t>不可</t>
    </r>
  </si>
  <si>
    <r>
      <rPr>
        <b/>
        <sz val="14"/>
        <color indexed="58"/>
        <rFont val="ＭＳ Ｐ明朝"/>
        <family val="1"/>
      </rPr>
      <t xml:space="preserve">　　　　 </t>
    </r>
    <r>
      <rPr>
        <b/>
        <sz val="14"/>
        <color indexed="58"/>
        <rFont val="Times New Roman"/>
        <family val="1"/>
      </rPr>
      <t xml:space="preserve">Được/ </t>
    </r>
    <r>
      <rPr>
        <b/>
        <sz val="14"/>
        <color indexed="53"/>
        <rFont val="ＭＳ Ｐ明朝"/>
        <family val="1"/>
      </rPr>
      <t>可能</t>
    </r>
  </si>
  <si>
    <r>
      <rPr>
        <b/>
        <sz val="14"/>
        <color indexed="58"/>
        <rFont val="ＭＳ Ｐ明朝"/>
        <family val="1"/>
      </rPr>
      <t>　 　　   Đồng ý</t>
    </r>
    <r>
      <rPr>
        <b/>
        <sz val="14"/>
        <color indexed="58"/>
        <rFont val="Times New Roman"/>
        <family val="1"/>
      </rPr>
      <t xml:space="preserve">/ </t>
    </r>
    <r>
      <rPr>
        <b/>
        <sz val="14"/>
        <color indexed="53"/>
        <rFont val="ＭＳ Ｐ明朝"/>
        <family val="1"/>
      </rPr>
      <t>同意</t>
    </r>
  </si>
  <si>
    <t>~</t>
  </si>
  <si>
    <r>
      <rPr>
        <b/>
        <sz val="14"/>
        <color indexed="58"/>
        <rFont val="Times New Roman"/>
        <family val="1"/>
      </rPr>
      <t xml:space="preserve">Quý công ty có đồng ý với chính sách bảo mật của IMTC không?/ </t>
    </r>
    <r>
      <rPr>
        <b/>
        <sz val="14"/>
        <color indexed="53"/>
        <rFont val="ＭＳ Ｐ明朝"/>
        <family val="1"/>
      </rPr>
      <t>IMTCの個人情報保護規程を承諾します</t>
    </r>
  </si>
  <si>
    <r>
      <rPr>
        <b/>
        <sz val="12"/>
        <color indexed="59"/>
        <rFont val="Times New Roman"/>
        <family val="1"/>
      </rPr>
      <t>Nếu thanh toán SAU thời hạn trên, vui lòng ghi rõ ngày có thể thanh toán/</t>
    </r>
    <r>
      <rPr>
        <b/>
        <sz val="12"/>
        <rFont val="Times New Roman"/>
        <family val="1"/>
      </rPr>
      <t xml:space="preserve">
</t>
    </r>
    <r>
      <rPr>
        <b/>
        <sz val="12"/>
        <color indexed="53"/>
        <rFont val="MS PMincho"/>
        <family val="1"/>
      </rPr>
      <t>お支払期限後のお支払いをご希望の場合は、お支払いご希望日をご記入ください。</t>
    </r>
  </si>
  <si>
    <r>
      <rPr>
        <b/>
        <sz val="12"/>
        <color indexed="59"/>
        <rFont val="Times New Roman"/>
        <family val="1"/>
      </rPr>
      <t>Nếu thanh toán SAU thời hạn trên, vui lòng ghi rõ ngày có thể thanh toán</t>
    </r>
    <r>
      <rPr>
        <b/>
        <sz val="12"/>
        <rFont val="Times New Roman"/>
        <family val="1"/>
      </rPr>
      <t xml:space="preserve">
</t>
    </r>
    <r>
      <rPr>
        <b/>
        <sz val="12"/>
        <color indexed="53"/>
        <rFont val="MS PMincho"/>
        <family val="1"/>
      </rPr>
      <t>お支払期限後のお支払いをご希望の場合は、お支払いご希望日をご記入ください。</t>
    </r>
  </si>
  <si>
    <t>26&amp;27/10/2023</t>
  </si>
  <si>
    <t>23&amp;24/11/2023</t>
  </si>
  <si>
    <t>23&amp;24/01/2024</t>
  </si>
  <si>
    <t>09&amp;10/01/2024</t>
  </si>
  <si>
    <r>
      <t xml:space="preserve">Số tài khoản - </t>
    </r>
    <r>
      <rPr>
        <i/>
        <sz val="11"/>
        <rFont val="Times New Roman"/>
        <family val="1"/>
      </rPr>
      <t>Account No (VND):</t>
    </r>
    <r>
      <rPr>
        <sz val="11"/>
        <rFont val="Times New Roman"/>
        <family val="1"/>
      </rPr>
      <t xml:space="preserve"> </t>
    </r>
    <r>
      <rPr>
        <b/>
        <sz val="11"/>
        <rFont val="Times New Roman"/>
        <family val="1"/>
      </rPr>
      <t>1250712377</t>
    </r>
  </si>
  <si>
    <t>12&amp;13/03/2024</t>
  </si>
  <si>
    <t>05&amp;06/03/2024</t>
  </si>
  <si>
    <t>19&amp;20/03/2024</t>
  </si>
  <si>
    <t>07&amp;08/03/2024</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</si>
</sst>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Yes&quot;;&quot;Yes&quot;;&quot;No&quot;"/>
    <numFmt numFmtId="185" formatCode="&quot;True&quot;;&quot;True&quot;;&quot;False&quot;"/>
    <numFmt numFmtId="186" formatCode="&quot;On&quot;;&quot;On&quot;;&quot;Off&quot;"/>
    <numFmt numFmtId="187" formatCode="[$€-2]\ #,##0.00_);[Red]\([$€-2]\ #,##0.00\)"/>
    <numFmt numFmtId="188" formatCode="_(* #,##0.0_);_(* \(#,##0.0\);_(* &quot;-&quot;??_);_(@_)"/>
    <numFmt numFmtId="189" formatCode="_(* #,##0_);_(* \(#,##0\);_(* &quot;-&quot;??_);_(@_)"/>
    <numFmt numFmtId="190" formatCode="[$-409]dddd\,\ mmmm\ dd\,\ yyyy"/>
    <numFmt numFmtId="191" formatCode="_(* #,##0_);_(* \(#,##0\);_(* \-??_);_(@_)"/>
    <numFmt numFmtId="192" formatCode="[$-409]dddd\,\ mmmm\ d\,\ yyyy"/>
    <numFmt numFmtId="193" formatCode="[$-409]h:mm:ss\ AM/PM"/>
    <numFmt numFmtId="194" formatCode="[$-1010000]d/m/yyyy;@"/>
    <numFmt numFmtId="195" formatCode="yyyy\-mm\-dd;@"/>
    <numFmt numFmtId="196" formatCode="&quot;$&quot;#,##0"/>
    <numFmt numFmtId="197" formatCode="mmm\-yyyy"/>
  </numFmts>
  <fonts count="131">
    <font>
      <sz val="10"/>
      <name val="Arial"/>
      <family val="2"/>
    </font>
    <font>
      <sz val="11"/>
      <name val="Times New Roman"/>
      <family val="1"/>
    </font>
    <font>
      <b/>
      <i/>
      <sz val="18"/>
      <color indexed="58"/>
      <name val="Times New Roman"/>
      <family val="1"/>
    </font>
    <font>
      <b/>
      <i/>
      <sz val="18"/>
      <color indexed="53"/>
      <name val="Times New Roman"/>
      <family val="1"/>
    </font>
    <font>
      <b/>
      <i/>
      <sz val="18"/>
      <color indexed="18"/>
      <name val="ＭＳ Ｐゴシック"/>
      <family val="3"/>
    </font>
    <font>
      <b/>
      <i/>
      <sz val="14"/>
      <color indexed="17"/>
      <name val="Times New Roman"/>
      <family val="1"/>
    </font>
    <font>
      <b/>
      <sz val="16"/>
      <color indexed="12"/>
      <name val="Times New Roman"/>
      <family val="1"/>
    </font>
    <font>
      <b/>
      <sz val="16"/>
      <color indexed="53"/>
      <name val="ＭＳ Ｐ明朝"/>
      <family val="1"/>
    </font>
    <font>
      <b/>
      <sz val="16"/>
      <color indexed="53"/>
      <name val="Times New Roman"/>
      <family val="1"/>
    </font>
    <font>
      <b/>
      <sz val="16"/>
      <color indexed="18"/>
      <name val="Times New Roman"/>
      <family val="1"/>
    </font>
    <font>
      <b/>
      <sz val="16"/>
      <color indexed="18"/>
      <name val="ＭＳ Ｐゴシック"/>
      <family val="3"/>
    </font>
    <font>
      <b/>
      <i/>
      <sz val="16"/>
      <color indexed="17"/>
      <name val="Times New Roman"/>
      <family val="1"/>
    </font>
    <font>
      <b/>
      <sz val="16"/>
      <color indexed="16"/>
      <name val="Times New Roman"/>
      <family val="1"/>
    </font>
    <font>
      <b/>
      <i/>
      <sz val="16"/>
      <color indexed="16"/>
      <name val="Times New Roman"/>
      <family val="1"/>
    </font>
    <font>
      <b/>
      <sz val="14"/>
      <color indexed="16"/>
      <name val="Times New Roman"/>
      <family val="1"/>
    </font>
    <font>
      <b/>
      <sz val="14"/>
      <color indexed="53"/>
      <name val="ＭＳ Ｐ明朝"/>
      <family val="1"/>
    </font>
    <font>
      <b/>
      <sz val="12"/>
      <color indexed="18"/>
      <name val="Times New Roman"/>
      <family val="1"/>
    </font>
    <font>
      <sz val="12"/>
      <name val="Times New Roman"/>
      <family val="1"/>
    </font>
    <font>
      <b/>
      <sz val="12"/>
      <color indexed="53"/>
      <name val="ＭＳ Ｐ明朝"/>
      <family val="1"/>
    </font>
    <font>
      <b/>
      <sz val="12"/>
      <color indexed="58"/>
      <name val="Times New Roman"/>
      <family val="1"/>
    </font>
    <font>
      <b/>
      <sz val="12"/>
      <name val="Times New Roman"/>
      <family val="1"/>
    </font>
    <font>
      <sz val="10"/>
      <color indexed="58"/>
      <name val="ＭＳ Ｐ明朝"/>
      <family val="1"/>
    </font>
    <font>
      <sz val="10"/>
      <color indexed="53"/>
      <name val="ＭＳ Ｐ明朝"/>
      <family val="1"/>
    </font>
    <font>
      <sz val="10"/>
      <name val="ＭＳ Ｐ明朝"/>
      <family val="1"/>
    </font>
    <font>
      <sz val="10"/>
      <color indexed="58"/>
      <name val="Times New Roman"/>
      <family val="1"/>
    </font>
    <font>
      <sz val="10"/>
      <name val="Times New Roman"/>
      <family val="1"/>
    </font>
    <font>
      <b/>
      <sz val="14"/>
      <color indexed="58"/>
      <name val="Times New Roman"/>
      <family val="1"/>
    </font>
    <font>
      <b/>
      <sz val="12"/>
      <color indexed="16"/>
      <name val="Times New Roman"/>
      <family val="1"/>
    </font>
    <font>
      <b/>
      <sz val="12"/>
      <color indexed="59"/>
      <name val="Times New Roman"/>
      <family val="1"/>
    </font>
    <font>
      <b/>
      <sz val="11"/>
      <color indexed="18"/>
      <name val="Times New Roman"/>
      <family val="1"/>
    </font>
    <font>
      <b/>
      <sz val="11"/>
      <color indexed="58"/>
      <name val="Times New Roman"/>
      <family val="1"/>
    </font>
    <font>
      <b/>
      <sz val="11"/>
      <name val="Times New Roman"/>
      <family val="1"/>
    </font>
    <font>
      <b/>
      <sz val="11"/>
      <color indexed="53"/>
      <name val="ＭＳ Ｐ明朝"/>
      <family val="1"/>
    </font>
    <font>
      <b/>
      <sz val="10"/>
      <name val="Times New Roman"/>
      <family val="1"/>
    </font>
    <font>
      <sz val="20"/>
      <name val="Times New Roman"/>
      <family val="1"/>
    </font>
    <font>
      <sz val="14"/>
      <name val="Times New Roman"/>
      <family val="1"/>
    </font>
    <font>
      <u val="single"/>
      <sz val="11"/>
      <color indexed="12"/>
      <name val="ＭＳ Ｐゴシック"/>
      <family val="3"/>
    </font>
    <font>
      <sz val="16"/>
      <name val="Times New Roman"/>
      <family val="1"/>
    </font>
    <font>
      <b/>
      <sz val="11"/>
      <color indexed="53"/>
      <name val="Times New Roman"/>
      <family val="1"/>
    </font>
    <font>
      <b/>
      <sz val="10"/>
      <color indexed="53"/>
      <name val="Times New Roman"/>
      <family val="1"/>
    </font>
    <font>
      <b/>
      <sz val="11"/>
      <color indexed="10"/>
      <name val="Times New Roman"/>
      <family val="1"/>
    </font>
    <font>
      <b/>
      <sz val="11"/>
      <name val="ＭＳ Ｐゴシック"/>
      <family val="3"/>
    </font>
    <font>
      <sz val="11"/>
      <name val="MS PGothic"/>
      <family val="3"/>
    </font>
    <font>
      <b/>
      <sz val="14"/>
      <color indexed="10"/>
      <name val="ＭＳ Ｐゴシック"/>
      <family val="3"/>
    </font>
    <font>
      <sz val="12"/>
      <color indexed="53"/>
      <name val="Times New Roman"/>
      <family val="1"/>
    </font>
    <font>
      <sz val="12"/>
      <color indexed="16"/>
      <name val="Times New Roman"/>
      <family val="1"/>
    </font>
    <font>
      <sz val="11"/>
      <name val="ＭＳ Ｐ明朝"/>
      <family val="1"/>
    </font>
    <font>
      <sz val="8"/>
      <name val="Arial"/>
      <family val="2"/>
    </font>
    <font>
      <b/>
      <sz val="18"/>
      <name val="Times New Roman"/>
      <family val="1"/>
    </font>
    <font>
      <b/>
      <i/>
      <sz val="18"/>
      <name val="Times New Roman"/>
      <family val="1"/>
    </font>
    <font>
      <i/>
      <sz val="11"/>
      <name val="Times New Roman"/>
      <family val="1"/>
    </font>
    <font>
      <b/>
      <i/>
      <sz val="11"/>
      <name val="Times New Roman"/>
      <family val="1"/>
    </font>
    <font>
      <b/>
      <i/>
      <sz val="10"/>
      <name val="Times New Roman"/>
      <family val="1"/>
    </font>
    <font>
      <b/>
      <u val="single"/>
      <sz val="11"/>
      <name val="Times New Roman"/>
      <family val="1"/>
    </font>
    <font>
      <b/>
      <i/>
      <u val="single"/>
      <sz val="11"/>
      <name val="Times New Roman"/>
      <family val="1"/>
    </font>
    <font>
      <sz val="10"/>
      <name val="VNI-Times"/>
      <family val="2"/>
    </font>
    <font>
      <b/>
      <sz val="11"/>
      <color indexed="12"/>
      <name val="Times New Roman"/>
      <family val="1"/>
    </font>
    <font>
      <sz val="11"/>
      <color indexed="12"/>
      <name val="Times New Roman"/>
      <family val="1"/>
    </font>
    <font>
      <sz val="10"/>
      <name val=".VnArial"/>
      <family val="2"/>
    </font>
    <font>
      <sz val="12"/>
      <color indexed="10"/>
      <name val="Times New Roman"/>
      <family val="1"/>
    </font>
    <font>
      <sz val="16"/>
      <color indexed="58"/>
      <name val="Times New Roman"/>
      <family val="1"/>
    </font>
    <font>
      <sz val="12"/>
      <name val="ＭＳ Ｐゴシック"/>
      <family val="3"/>
    </font>
    <font>
      <u val="single"/>
      <sz val="12"/>
      <name val="ＭＳ Ｐゴシック"/>
      <family val="3"/>
    </font>
    <font>
      <u val="single"/>
      <sz val="12"/>
      <name val="Times New Roman"/>
      <family val="1"/>
    </font>
    <font>
      <sz val="10"/>
      <color indexed="30"/>
      <name val="Arial"/>
      <family val="2"/>
    </font>
    <font>
      <b/>
      <sz val="10"/>
      <name val="Arial"/>
      <family val="2"/>
    </font>
    <font>
      <sz val="6"/>
      <name val="ＭＳ Ｐゴシック"/>
      <family val="3"/>
    </font>
    <font>
      <b/>
      <sz val="14"/>
      <name val="Times New Roman"/>
      <family val="1"/>
    </font>
    <font>
      <b/>
      <sz val="14"/>
      <color indexed="58"/>
      <name val="ＭＳ Ｐ明朝"/>
      <family val="1"/>
    </font>
    <font>
      <b/>
      <sz val="14"/>
      <name val="ＭＳ Ｐ明朝"/>
      <family val="1"/>
    </font>
    <font>
      <b/>
      <sz val="14"/>
      <color indexed="53"/>
      <name val="Times New Roman"/>
      <family val="1"/>
    </font>
    <font>
      <b/>
      <sz val="18"/>
      <color indexed="10"/>
      <name val="Times New Roman"/>
      <family val="1"/>
    </font>
    <font>
      <b/>
      <sz val="12"/>
      <color indexed="53"/>
      <name val="MS PMincho"/>
      <family val="1"/>
    </font>
    <font>
      <b/>
      <sz val="16"/>
      <color indexed="58"/>
      <name val="Times New Roman"/>
      <family val="1"/>
    </font>
    <font>
      <b/>
      <sz val="16"/>
      <color indexed="16"/>
      <name val="ＭＳ Ｐ明朝"/>
      <family val="1"/>
    </font>
    <font>
      <b/>
      <sz val="16"/>
      <color indexed="10"/>
      <name val="Times New Roman"/>
      <family val="1"/>
    </font>
    <font>
      <b/>
      <sz val="14"/>
      <color indexed="18"/>
      <name val="Times New Roman"/>
      <family val="1"/>
    </font>
    <font>
      <sz val="8"/>
      <name val="Tahoma"/>
      <family val="2"/>
    </font>
    <font>
      <sz val="8"/>
      <name val="Segoe UI"/>
      <family val="2"/>
    </font>
    <font>
      <b/>
      <sz val="16"/>
      <color indexed="58"/>
      <name val="ＭＳ Ｐ明朝"/>
      <family val="1"/>
    </font>
    <font>
      <sz val="10"/>
      <color indexed="53"/>
      <name val="Times New Roman"/>
      <family val="1"/>
    </font>
    <font>
      <sz val="10.5"/>
      <name val="Calibri"/>
      <family val="2"/>
    </font>
    <font>
      <b/>
      <i/>
      <sz val="10"/>
      <name val="Arial"/>
      <family val="2"/>
    </font>
    <font>
      <i/>
      <sz val="10.5"/>
      <name val="Calibri"/>
      <family val="2"/>
    </font>
    <font>
      <i/>
      <sz val="10"/>
      <name val="Arial"/>
      <family val="2"/>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u val="single"/>
      <sz val="10"/>
      <color indexed="20"/>
      <name val="Arial"/>
      <family val="2"/>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b/>
      <sz val="14"/>
      <color indexed="60"/>
      <name val="Times New Roman"/>
      <family val="1"/>
    </font>
    <font>
      <b/>
      <sz val="18"/>
      <color indexed="60"/>
      <name val="Times New Roman"/>
      <family val="1"/>
    </font>
    <font>
      <sz val="10"/>
      <color indexed="62"/>
      <name val="Arial"/>
      <family val="2"/>
    </font>
    <font>
      <sz val="10"/>
      <color indexed="8"/>
      <name val="Arial"/>
      <family val="2"/>
    </font>
    <font>
      <sz val="11"/>
      <color theme="1"/>
      <name val="ＭＳ Ｐゴシック"/>
      <family val="3"/>
    </font>
    <font>
      <sz val="11"/>
      <color theme="0"/>
      <name val="ＭＳ Ｐゴシック"/>
      <family val="3"/>
    </font>
    <font>
      <sz val="11"/>
      <color rgb="FF9C0006"/>
      <name val="ＭＳ Ｐゴシック"/>
      <family val="3"/>
    </font>
    <font>
      <b/>
      <sz val="11"/>
      <color rgb="FFFA7D00"/>
      <name val="ＭＳ Ｐゴシック"/>
      <family val="3"/>
    </font>
    <font>
      <b/>
      <sz val="11"/>
      <color theme="0"/>
      <name val="ＭＳ Ｐゴシック"/>
      <family val="3"/>
    </font>
    <font>
      <i/>
      <sz val="11"/>
      <color rgb="FF7F7F7F"/>
      <name val="ＭＳ Ｐゴシック"/>
      <family val="3"/>
    </font>
    <font>
      <u val="single"/>
      <sz val="10"/>
      <color theme="11"/>
      <name val="Arial"/>
      <family val="2"/>
    </font>
    <font>
      <sz val="11"/>
      <color rgb="FF0061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sz val="11"/>
      <color rgb="FF3F3F76"/>
      <name val="ＭＳ Ｐゴシック"/>
      <family val="3"/>
    </font>
    <font>
      <sz val="11"/>
      <color rgb="FFFA7D00"/>
      <name val="ＭＳ Ｐゴシック"/>
      <family val="3"/>
    </font>
    <font>
      <sz val="11"/>
      <color rgb="FF9C6500"/>
      <name val="ＭＳ Ｐゴシック"/>
      <family val="3"/>
    </font>
    <font>
      <b/>
      <sz val="11"/>
      <color rgb="FF3F3F3F"/>
      <name val="ＭＳ Ｐゴシック"/>
      <family val="3"/>
    </font>
    <font>
      <b/>
      <sz val="18"/>
      <color theme="3"/>
      <name val="ＭＳ Ｐゴシック"/>
      <family val="3"/>
    </font>
    <font>
      <b/>
      <sz val="11"/>
      <color theme="1"/>
      <name val="ＭＳ Ｐゴシック"/>
      <family val="3"/>
    </font>
    <font>
      <sz val="11"/>
      <color rgb="FFFF0000"/>
      <name val="ＭＳ Ｐゴシック"/>
      <family val="3"/>
    </font>
    <font>
      <b/>
      <sz val="14"/>
      <color rgb="FFC00000"/>
      <name val="Times New Roman"/>
      <family val="1"/>
    </font>
    <font>
      <b/>
      <sz val="18"/>
      <color rgb="FFC00000"/>
      <name val="Times New Roman"/>
      <family val="1"/>
    </font>
    <font>
      <sz val="10"/>
      <color rgb="FF0070C0"/>
      <name val="Arial"/>
      <family val="2"/>
    </font>
    <font>
      <sz val="10"/>
      <color theme="3" tint="0.39998000860214233"/>
      <name val="Arial"/>
      <family val="2"/>
    </font>
    <font>
      <sz val="10"/>
      <color theme="1"/>
      <name val="Arial"/>
      <family val="2"/>
    </font>
    <font>
      <b/>
      <sz val="14"/>
      <color rgb="FF0033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indexed="22"/>
        <bgColor indexed="64"/>
      </patternFill>
    </fill>
    <fill>
      <patternFill patternType="solid">
        <fgColor indexed="27"/>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top/>
      <bottom/>
    </border>
    <border>
      <left/>
      <right style="thin">
        <color indexed="63"/>
      </right>
      <top/>
      <bottom/>
    </border>
    <border>
      <left style="thin"/>
      <right style="thin">
        <color indexed="63"/>
      </right>
      <top/>
      <bottom/>
    </border>
    <border>
      <left style="thin">
        <color indexed="63"/>
      </left>
      <right style="thin"/>
      <top/>
      <bottom/>
    </border>
    <border>
      <left style="thin"/>
      <right/>
      <top/>
      <bottom/>
    </border>
    <border>
      <left/>
      <right style="thin"/>
      <top/>
      <bottom/>
    </border>
    <border>
      <left style="thin"/>
      <right/>
      <top/>
      <bottom style="thin"/>
    </border>
    <border>
      <left/>
      <right/>
      <top/>
      <bottom style="thin"/>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style="thin"/>
      <bottom style="thin"/>
    </border>
    <border>
      <left/>
      <right/>
      <top style="thin"/>
      <bottom/>
    </border>
    <border>
      <left/>
      <right style="thin"/>
      <top/>
      <bottom style="thin"/>
    </border>
    <border>
      <left/>
      <right/>
      <top style="thin"/>
      <bottom style="thin"/>
    </border>
    <border>
      <left/>
      <right style="thin"/>
      <top style="thin"/>
      <bottom style="thin"/>
    </border>
    <border>
      <left style="thin">
        <color indexed="63"/>
      </left>
      <right style="thin"/>
      <top style="thin">
        <color indexed="63"/>
      </top>
      <bottom/>
    </border>
    <border>
      <left style="thin"/>
      <right style="thin"/>
      <top style="thin">
        <color indexed="63"/>
      </top>
      <bottom/>
    </border>
    <border>
      <left style="thin"/>
      <right/>
      <top style="thin">
        <color indexed="63"/>
      </top>
      <bottom/>
    </border>
    <border>
      <left style="thin"/>
      <right style="thin">
        <color indexed="63"/>
      </right>
      <top style="thin">
        <color indexed="63"/>
      </top>
      <bottom/>
    </border>
    <border>
      <left style="thin">
        <color indexed="63"/>
      </left>
      <right/>
      <top/>
      <bottom style="thin"/>
    </border>
    <border>
      <left/>
      <right style="thin">
        <color indexed="63"/>
      </right>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7" fillId="2" borderId="0" applyNumberFormat="0" applyBorder="0" applyAlignment="0" applyProtection="0"/>
    <xf numFmtId="0" fontId="107" fillId="3" borderId="0" applyNumberFormat="0" applyBorder="0" applyAlignment="0" applyProtection="0"/>
    <xf numFmtId="0" fontId="107" fillId="4" borderId="0" applyNumberFormat="0" applyBorder="0" applyAlignment="0" applyProtection="0"/>
    <xf numFmtId="0" fontId="107" fillId="5"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10" borderId="0" applyNumberFormat="0" applyBorder="0" applyAlignment="0" applyProtection="0"/>
    <xf numFmtId="0" fontId="107" fillId="11"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26" borderId="0" applyNumberFormat="0" applyBorder="0" applyAlignment="0" applyProtection="0"/>
    <xf numFmtId="0" fontId="110" fillId="27" borderId="1" applyNumberFormat="0" applyAlignment="0" applyProtection="0"/>
    <xf numFmtId="0" fontId="11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29" borderId="0" applyNumberFormat="0" applyBorder="0" applyAlignment="0" applyProtection="0"/>
    <xf numFmtId="0" fontId="115" fillId="0" borderId="3" applyNumberFormat="0" applyFill="0" applyAlignment="0" applyProtection="0"/>
    <xf numFmtId="0" fontId="116" fillId="0" borderId="4" applyNumberFormat="0" applyFill="0" applyAlignment="0" applyProtection="0"/>
    <xf numFmtId="0" fontId="117" fillId="0" borderId="5" applyNumberFormat="0" applyFill="0" applyAlignment="0" applyProtection="0"/>
    <xf numFmtId="0" fontId="117" fillId="0" borderId="0" applyNumberFormat="0" applyFill="0" applyBorder="0" applyAlignment="0" applyProtection="0"/>
    <xf numFmtId="0" fontId="36" fillId="0" borderId="0" applyNumberFormat="0" applyFill="0" applyBorder="0" applyAlignment="0" applyProtection="0"/>
    <xf numFmtId="0" fontId="118" fillId="30" borderId="1" applyNumberFormat="0" applyAlignment="0" applyProtection="0"/>
    <xf numFmtId="0" fontId="119" fillId="0" borderId="6" applyNumberFormat="0" applyFill="0" applyAlignment="0" applyProtection="0"/>
    <xf numFmtId="0" fontId="120" fillId="31" borderId="0" applyNumberFormat="0" applyBorder="0" applyAlignment="0" applyProtection="0"/>
    <xf numFmtId="0" fontId="61" fillId="0" borderId="0">
      <alignment vertical="center"/>
      <protection/>
    </xf>
    <xf numFmtId="0" fontId="58" fillId="0" borderId="0">
      <alignment/>
      <protection/>
    </xf>
    <xf numFmtId="0" fontId="55" fillId="0" borderId="0">
      <alignment/>
      <protection/>
    </xf>
    <xf numFmtId="0" fontId="17" fillId="0" borderId="0">
      <alignment/>
      <protection/>
    </xf>
    <xf numFmtId="0" fontId="0" fillId="32" borderId="7" applyNumberFormat="0" applyFont="0" applyAlignment="0" applyProtection="0"/>
    <xf numFmtId="0" fontId="121" fillId="27" borderId="8" applyNumberFormat="0" applyAlignment="0" applyProtection="0"/>
    <xf numFmtId="9" fontId="0" fillId="0" borderId="0" applyFont="0" applyFill="0" applyBorder="0" applyAlignment="0" applyProtection="0"/>
    <xf numFmtId="0" fontId="122" fillId="0" borderId="0" applyNumberFormat="0" applyFill="0" applyBorder="0" applyAlignment="0" applyProtection="0"/>
    <xf numFmtId="0" fontId="123" fillId="0" borderId="9" applyNumberFormat="0" applyFill="0" applyAlignment="0" applyProtection="0"/>
    <xf numFmtId="0" fontId="124" fillId="0" borderId="0" applyNumberFormat="0" applyFill="0" applyBorder="0" applyAlignment="0" applyProtection="0"/>
  </cellStyleXfs>
  <cellXfs count="405">
    <xf numFmtId="0" fontId="0" fillId="0" borderId="0" xfId="0" applyAlignment="1">
      <alignment/>
    </xf>
    <xf numFmtId="0" fontId="1" fillId="33" borderId="0" xfId="0" applyFont="1" applyFill="1" applyAlignment="1">
      <alignment vertical="center"/>
    </xf>
    <xf numFmtId="0" fontId="5" fillId="0" borderId="0" xfId="0" applyFont="1" applyAlignment="1">
      <alignment vertical="center"/>
    </xf>
    <xf numFmtId="0" fontId="1" fillId="0" borderId="0" xfId="0" applyFont="1" applyAlignment="1">
      <alignment vertical="center"/>
    </xf>
    <xf numFmtId="0" fontId="14" fillId="33" borderId="10" xfId="0" applyFont="1" applyFill="1" applyBorder="1" applyAlignment="1">
      <alignment vertical="center"/>
    </xf>
    <xf numFmtId="0" fontId="16" fillId="33" borderId="0" xfId="0" applyFont="1" applyFill="1" applyAlignment="1">
      <alignment vertical="center"/>
    </xf>
    <xf numFmtId="0" fontId="17" fillId="33" borderId="0" xfId="0" applyFont="1" applyFill="1" applyAlignment="1">
      <alignment vertical="center"/>
    </xf>
    <xf numFmtId="0" fontId="1" fillId="33" borderId="11" xfId="0" applyFont="1" applyFill="1" applyBorder="1" applyAlignment="1">
      <alignment vertical="center"/>
    </xf>
    <xf numFmtId="0" fontId="1" fillId="0" borderId="10" xfId="0" applyFont="1" applyBorder="1" applyAlignment="1">
      <alignment vertical="center"/>
    </xf>
    <xf numFmtId="0" fontId="1" fillId="33" borderId="10" xfId="0" applyFont="1" applyFill="1" applyBorder="1" applyAlignment="1">
      <alignment vertical="center"/>
    </xf>
    <xf numFmtId="0" fontId="27" fillId="33" borderId="0" xfId="0" applyFont="1" applyFill="1" applyAlignment="1">
      <alignment vertical="center"/>
    </xf>
    <xf numFmtId="0" fontId="27" fillId="33" borderId="10" xfId="0" applyFont="1" applyFill="1" applyBorder="1" applyAlignment="1">
      <alignment vertical="center"/>
    </xf>
    <xf numFmtId="0" fontId="28" fillId="33" borderId="0" xfId="0" applyFont="1" applyFill="1" applyAlignment="1">
      <alignment vertical="center"/>
    </xf>
    <xf numFmtId="0" fontId="18" fillId="33" borderId="0" xfId="0" applyFont="1" applyFill="1" applyAlignment="1">
      <alignment vertical="center"/>
    </xf>
    <xf numFmtId="0" fontId="29" fillId="33" borderId="0" xfId="0" applyFont="1" applyFill="1" applyAlignment="1">
      <alignment vertical="center"/>
    </xf>
    <xf numFmtId="0" fontId="1" fillId="0" borderId="0" xfId="0" applyFont="1" applyAlignment="1">
      <alignment vertical="center" wrapText="1"/>
    </xf>
    <xf numFmtId="0" fontId="1" fillId="33" borderId="11" xfId="0" applyFont="1" applyFill="1" applyBorder="1" applyAlignment="1">
      <alignment vertical="center" wrapText="1"/>
    </xf>
    <xf numFmtId="49" fontId="1" fillId="33" borderId="12" xfId="0" applyNumberFormat="1" applyFont="1" applyFill="1" applyBorder="1" applyAlignment="1">
      <alignment vertical="center" wrapText="1"/>
    </xf>
    <xf numFmtId="0" fontId="31" fillId="34" borderId="0" xfId="0" applyFont="1" applyFill="1" applyAlignment="1">
      <alignment vertical="center" wrapText="1"/>
    </xf>
    <xf numFmtId="0" fontId="31" fillId="34" borderId="0" xfId="0" applyFont="1" applyFill="1" applyAlignment="1">
      <alignment horizontal="left" vertical="center"/>
    </xf>
    <xf numFmtId="0" fontId="1" fillId="33" borderId="13" xfId="0" applyFont="1" applyFill="1" applyBorder="1" applyAlignment="1">
      <alignment vertical="center"/>
    </xf>
    <xf numFmtId="0" fontId="31" fillId="33" borderId="11" xfId="0" applyFont="1" applyFill="1" applyBorder="1" applyAlignment="1">
      <alignment vertical="center" wrapText="1"/>
    </xf>
    <xf numFmtId="0" fontId="1" fillId="33" borderId="10" xfId="0" applyFont="1" applyFill="1" applyBorder="1" applyAlignment="1">
      <alignment vertical="center" wrapText="1"/>
    </xf>
    <xf numFmtId="0" fontId="31" fillId="34" borderId="14" xfId="0" applyFont="1" applyFill="1" applyBorder="1" applyAlignment="1">
      <alignment vertical="center"/>
    </xf>
    <xf numFmtId="0" fontId="31" fillId="34" borderId="0" xfId="0" applyFont="1" applyFill="1" applyAlignment="1">
      <alignment vertical="center"/>
    </xf>
    <xf numFmtId="0" fontId="30" fillId="34" borderId="0" xfId="0" applyFont="1" applyFill="1" applyAlignment="1">
      <alignment horizontal="left" vertical="center"/>
    </xf>
    <xf numFmtId="0" fontId="31" fillId="34" borderId="15" xfId="0" applyFont="1" applyFill="1" applyBorder="1" applyAlignment="1">
      <alignment horizontal="left" vertical="center"/>
    </xf>
    <xf numFmtId="0" fontId="31" fillId="33" borderId="11" xfId="0" applyFont="1" applyFill="1" applyBorder="1" applyAlignment="1">
      <alignment horizontal="left" vertical="center"/>
    </xf>
    <xf numFmtId="0" fontId="31" fillId="34" borderId="16" xfId="0" applyFont="1" applyFill="1" applyBorder="1" applyAlignment="1">
      <alignment horizontal="left" vertical="center"/>
    </xf>
    <xf numFmtId="0" fontId="31" fillId="34" borderId="17" xfId="0" applyFont="1" applyFill="1" applyBorder="1" applyAlignment="1">
      <alignment horizontal="left" vertical="center"/>
    </xf>
    <xf numFmtId="0" fontId="31" fillId="34" borderId="17" xfId="0" applyFont="1" applyFill="1" applyBorder="1" applyAlignment="1">
      <alignment vertical="center" wrapText="1"/>
    </xf>
    <xf numFmtId="0" fontId="31" fillId="33" borderId="12" xfId="0" applyFont="1" applyFill="1" applyBorder="1" applyAlignment="1">
      <alignment horizontal="left" vertical="center"/>
    </xf>
    <xf numFmtId="0" fontId="30" fillId="33" borderId="12" xfId="0" applyFont="1" applyFill="1" applyBorder="1" applyAlignment="1">
      <alignment vertical="center" wrapText="1"/>
    </xf>
    <xf numFmtId="0" fontId="39" fillId="33" borderId="12" xfId="0" applyFont="1" applyFill="1" applyBorder="1" applyAlignment="1">
      <alignment vertical="center" wrapText="1"/>
    </xf>
    <xf numFmtId="0" fontId="31" fillId="33" borderId="12" xfId="0" applyFont="1" applyFill="1" applyBorder="1" applyAlignment="1">
      <alignment vertical="center" wrapText="1"/>
    </xf>
    <xf numFmtId="0" fontId="31" fillId="33" borderId="0" xfId="0" applyFont="1" applyFill="1" applyAlignment="1">
      <alignment horizontal="left" vertical="center" wrapText="1"/>
    </xf>
    <xf numFmtId="0" fontId="31" fillId="33" borderId="11" xfId="0" applyFont="1" applyFill="1" applyBorder="1" applyAlignment="1">
      <alignment horizontal="left" vertical="center" wrapText="1"/>
    </xf>
    <xf numFmtId="1" fontId="30" fillId="33" borderId="12" xfId="0" applyNumberFormat="1" applyFont="1" applyFill="1" applyBorder="1" applyAlignment="1">
      <alignment vertical="center"/>
    </xf>
    <xf numFmtId="0" fontId="17" fillId="33" borderId="10" xfId="0" applyFont="1" applyFill="1" applyBorder="1" applyAlignment="1">
      <alignment vertical="center"/>
    </xf>
    <xf numFmtId="0" fontId="17" fillId="33" borderId="11" xfId="0" applyFont="1" applyFill="1" applyBorder="1" applyAlignment="1">
      <alignment vertical="center"/>
    </xf>
    <xf numFmtId="0" fontId="17" fillId="0" borderId="0" xfId="0" applyFont="1" applyAlignment="1">
      <alignment vertical="center"/>
    </xf>
    <xf numFmtId="0" fontId="1" fillId="33" borderId="18" xfId="0" applyFont="1" applyFill="1" applyBorder="1" applyAlignment="1">
      <alignment vertical="center"/>
    </xf>
    <xf numFmtId="0" fontId="1" fillId="33" borderId="19" xfId="0" applyFont="1" applyFill="1" applyBorder="1" applyAlignment="1">
      <alignment vertical="center"/>
    </xf>
    <xf numFmtId="0" fontId="1" fillId="33" borderId="20" xfId="0" applyFont="1" applyFill="1" applyBorder="1" applyAlignment="1">
      <alignment vertical="center"/>
    </xf>
    <xf numFmtId="0" fontId="41" fillId="0" borderId="0" xfId="0" applyFont="1" applyAlignment="1">
      <alignment vertical="center"/>
    </xf>
    <xf numFmtId="0" fontId="42" fillId="33" borderId="0" xfId="0" applyFont="1" applyFill="1" applyAlignment="1">
      <alignment vertical="center"/>
    </xf>
    <xf numFmtId="0" fontId="43" fillId="0" borderId="0" xfId="0" applyFont="1" applyAlignment="1">
      <alignment/>
    </xf>
    <xf numFmtId="0" fontId="17" fillId="35" borderId="21" xfId="0" applyFont="1" applyFill="1" applyBorder="1" applyAlignment="1">
      <alignment vertical="center" wrapText="1"/>
    </xf>
    <xf numFmtId="0" fontId="1" fillId="0" borderId="21" xfId="0" applyFont="1" applyBorder="1" applyAlignment="1">
      <alignment vertical="center"/>
    </xf>
    <xf numFmtId="0" fontId="46" fillId="0" borderId="21" xfId="0" applyFont="1" applyBorder="1" applyAlignment="1">
      <alignment vertical="center"/>
    </xf>
    <xf numFmtId="0" fontId="17" fillId="0" borderId="0" xfId="0" applyFont="1" applyAlignment="1">
      <alignment vertical="center" wrapText="1"/>
    </xf>
    <xf numFmtId="0" fontId="25" fillId="33" borderId="0" xfId="0" applyFont="1" applyFill="1" applyAlignment="1">
      <alignment/>
    </xf>
    <xf numFmtId="0" fontId="1" fillId="33" borderId="0" xfId="0" applyFont="1" applyFill="1" applyAlignment="1">
      <alignment/>
    </xf>
    <xf numFmtId="0" fontId="31" fillId="33" borderId="0" xfId="0" applyFont="1" applyFill="1" applyAlignment="1">
      <alignment/>
    </xf>
    <xf numFmtId="0" fontId="51" fillId="33" borderId="0" xfId="0" applyFont="1" applyFill="1" applyAlignment="1">
      <alignment/>
    </xf>
    <xf numFmtId="0" fontId="50" fillId="33" borderId="0" xfId="0" applyFont="1" applyFill="1" applyAlignment="1">
      <alignment/>
    </xf>
    <xf numFmtId="0" fontId="25" fillId="33" borderId="21" xfId="0" applyFont="1" applyFill="1" applyBorder="1" applyAlignment="1">
      <alignment horizontal="center" vertical="center"/>
    </xf>
    <xf numFmtId="0" fontId="1" fillId="33" borderId="21" xfId="0" applyFont="1" applyFill="1" applyBorder="1" applyAlignment="1">
      <alignment horizontal="center" vertical="center"/>
    </xf>
    <xf numFmtId="0" fontId="1" fillId="33" borderId="21" xfId="0" applyFont="1" applyFill="1" applyBorder="1" applyAlignment="1">
      <alignment vertical="center"/>
    </xf>
    <xf numFmtId="0" fontId="25" fillId="33" borderId="21" xfId="0" applyFont="1" applyFill="1" applyBorder="1" applyAlignment="1">
      <alignment vertical="center"/>
    </xf>
    <xf numFmtId="0" fontId="25" fillId="33" borderId="0" xfId="0" applyFont="1" applyFill="1" applyAlignment="1">
      <alignment vertical="center"/>
    </xf>
    <xf numFmtId="0" fontId="50" fillId="33" borderId="0" xfId="0" applyFont="1" applyFill="1" applyAlignment="1">
      <alignment vertical="center"/>
    </xf>
    <xf numFmtId="0" fontId="1" fillId="0" borderId="0" xfId="61" applyFont="1">
      <alignment/>
      <protection/>
    </xf>
    <xf numFmtId="0" fontId="31" fillId="36" borderId="21" xfId="60" applyFont="1" applyFill="1" applyBorder="1" applyAlignment="1" applyProtection="1">
      <alignment horizontal="center"/>
      <protection hidden="1"/>
    </xf>
    <xf numFmtId="0" fontId="31" fillId="37" borderId="21" xfId="60" applyFont="1" applyFill="1" applyBorder="1" applyAlignment="1" applyProtection="1">
      <alignment horizontal="center"/>
      <protection hidden="1"/>
    </xf>
    <xf numFmtId="0" fontId="31" fillId="38" borderId="21" xfId="60" applyFont="1" applyFill="1" applyBorder="1" applyAlignment="1" applyProtection="1">
      <alignment horizontal="center"/>
      <protection hidden="1"/>
    </xf>
    <xf numFmtId="0" fontId="56" fillId="39" borderId="21" xfId="60" applyFont="1" applyFill="1" applyBorder="1" applyAlignment="1" applyProtection="1">
      <alignment horizontal="center"/>
      <protection hidden="1"/>
    </xf>
    <xf numFmtId="0" fontId="31" fillId="40" borderId="21" xfId="60" applyFont="1" applyFill="1" applyBorder="1" applyAlignment="1" applyProtection="1">
      <alignment horizontal="center"/>
      <protection hidden="1"/>
    </xf>
    <xf numFmtId="0" fontId="57" fillId="36" borderId="21" xfId="60" applyFont="1" applyFill="1" applyBorder="1" applyProtection="1">
      <alignment/>
      <protection hidden="1"/>
    </xf>
    <xf numFmtId="0" fontId="57" fillId="37" borderId="21" xfId="60" applyFont="1" applyFill="1" applyBorder="1" applyProtection="1">
      <alignment/>
      <protection hidden="1"/>
    </xf>
    <xf numFmtId="0" fontId="57" fillId="38" borderId="21" xfId="60" applyFont="1" applyFill="1" applyBorder="1" applyProtection="1">
      <alignment/>
      <protection hidden="1"/>
    </xf>
    <xf numFmtId="0" fontId="1" fillId="39" borderId="21" xfId="60" applyFont="1" applyFill="1" applyBorder="1" applyProtection="1">
      <alignment/>
      <protection hidden="1"/>
    </xf>
    <xf numFmtId="0" fontId="57" fillId="40" borderId="21" xfId="60" applyFont="1" applyFill="1" applyBorder="1" applyProtection="1">
      <alignment/>
      <protection hidden="1"/>
    </xf>
    <xf numFmtId="0" fontId="57" fillId="36" borderId="21" xfId="59" applyFont="1" applyFill="1" applyBorder="1" applyAlignment="1" applyProtection="1">
      <alignment horizontal="center"/>
      <protection hidden="1"/>
    </xf>
    <xf numFmtId="0" fontId="57" fillId="37" borderId="21" xfId="59" applyFont="1" applyFill="1" applyBorder="1" applyAlignment="1" applyProtection="1">
      <alignment horizontal="center"/>
      <protection hidden="1"/>
    </xf>
    <xf numFmtId="0" fontId="57" fillId="38" borderId="21" xfId="59" applyFont="1" applyFill="1" applyBorder="1" applyAlignment="1" applyProtection="1">
      <alignment horizontal="center"/>
      <protection hidden="1"/>
    </xf>
    <xf numFmtId="0" fontId="57" fillId="40" borderId="21" xfId="59" applyFont="1" applyFill="1" applyBorder="1" applyAlignment="1" applyProtection="1">
      <alignment horizontal="center"/>
      <protection hidden="1"/>
    </xf>
    <xf numFmtId="0" fontId="57" fillId="36" borderId="21" xfId="60" applyFont="1" applyFill="1" applyBorder="1" applyAlignment="1" applyProtection="1">
      <alignment horizontal="center"/>
      <protection hidden="1"/>
    </xf>
    <xf numFmtId="0" fontId="57" fillId="37" borderId="21" xfId="60" applyFont="1" applyFill="1" applyBorder="1" applyAlignment="1" applyProtection="1">
      <alignment horizontal="center"/>
      <protection hidden="1"/>
    </xf>
    <xf numFmtId="0" fontId="57" fillId="38" borderId="21" xfId="60" applyFont="1" applyFill="1" applyBorder="1" applyAlignment="1" applyProtection="1">
      <alignment horizontal="center"/>
      <protection hidden="1"/>
    </xf>
    <xf numFmtId="0" fontId="57" fillId="40" borderId="21" xfId="60" applyFont="1" applyFill="1" applyBorder="1" applyAlignment="1" applyProtection="1">
      <alignment horizontal="center"/>
      <protection hidden="1"/>
    </xf>
    <xf numFmtId="0" fontId="1" fillId="0" borderId="0" xfId="60" applyFont="1" applyProtection="1">
      <alignment/>
      <protection hidden="1"/>
    </xf>
    <xf numFmtId="0" fontId="57" fillId="0" borderId="0" xfId="60" applyFont="1" applyProtection="1">
      <alignment/>
      <protection hidden="1"/>
    </xf>
    <xf numFmtId="0" fontId="0" fillId="0" borderId="0" xfId="0" applyAlignment="1">
      <alignment horizontal="center"/>
    </xf>
    <xf numFmtId="0" fontId="1" fillId="0" borderId="0" xfId="0" applyFont="1" applyAlignment="1">
      <alignment horizontal="center" vertical="center"/>
    </xf>
    <xf numFmtId="0" fontId="1" fillId="0" borderId="14" xfId="0" applyFont="1" applyBorder="1" applyAlignment="1">
      <alignment vertical="center"/>
    </xf>
    <xf numFmtId="0" fontId="0" fillId="0" borderId="21" xfId="0" applyBorder="1" applyAlignment="1">
      <alignment/>
    </xf>
    <xf numFmtId="0" fontId="0" fillId="0" borderId="21" xfId="0" applyBorder="1" applyAlignment="1">
      <alignment horizontal="center"/>
    </xf>
    <xf numFmtId="0" fontId="1" fillId="0" borderId="21" xfId="0" applyFont="1" applyBorder="1" applyAlignment="1">
      <alignment horizontal="center" vertical="center"/>
    </xf>
    <xf numFmtId="0" fontId="43" fillId="0" borderId="21" xfId="0" applyFont="1" applyBorder="1" applyAlignment="1">
      <alignment wrapText="1"/>
    </xf>
    <xf numFmtId="189" fontId="1" fillId="33" borderId="21" xfId="0" applyNumberFormat="1" applyFont="1" applyFill="1" applyBorder="1" applyAlignment="1">
      <alignment vertical="center"/>
    </xf>
    <xf numFmtId="9" fontId="1" fillId="33" borderId="21" xfId="0" applyNumberFormat="1" applyFont="1" applyFill="1" applyBorder="1" applyAlignment="1">
      <alignment vertical="center"/>
    </xf>
    <xf numFmtId="0" fontId="38" fillId="34" borderId="0" xfId="0" applyFont="1" applyFill="1" applyAlignment="1">
      <alignment horizontal="left" vertical="center"/>
    </xf>
    <xf numFmtId="0" fontId="38" fillId="34" borderId="17" xfId="0" applyFont="1" applyFill="1" applyBorder="1" applyAlignment="1">
      <alignment horizontal="left" vertical="center"/>
    </xf>
    <xf numFmtId="0" fontId="30" fillId="33" borderId="11" xfId="0" applyFont="1" applyFill="1" applyBorder="1" applyAlignment="1">
      <alignment vertical="center" wrapText="1"/>
    </xf>
    <xf numFmtId="0" fontId="0" fillId="0" borderId="21" xfId="0" applyBorder="1" applyAlignment="1">
      <alignment vertical="center"/>
    </xf>
    <xf numFmtId="0" fontId="0" fillId="0" borderId="21" xfId="0" applyBorder="1" applyAlignment="1">
      <alignment vertical="center" wrapText="1"/>
    </xf>
    <xf numFmtId="191" fontId="0" fillId="0" borderId="0" xfId="44" applyNumberFormat="1" applyAlignment="1">
      <alignment/>
    </xf>
    <xf numFmtId="191" fontId="0" fillId="0" borderId="0" xfId="44" applyNumberFormat="1" applyFont="1" applyAlignment="1">
      <alignment horizontal="left"/>
    </xf>
    <xf numFmtId="189" fontId="1" fillId="33" borderId="21" xfId="44" applyNumberFormat="1" applyFont="1" applyFill="1" applyBorder="1" applyAlignment="1">
      <alignment vertical="center"/>
    </xf>
    <xf numFmtId="191" fontId="0" fillId="0" borderId="21" xfId="44" applyNumberFormat="1" applyBorder="1" applyAlignment="1">
      <alignment/>
    </xf>
    <xf numFmtId="189" fontId="31" fillId="33" borderId="21" xfId="44" applyNumberFormat="1" applyFont="1" applyFill="1" applyBorder="1" applyAlignment="1">
      <alignment vertical="center"/>
    </xf>
    <xf numFmtId="49" fontId="1" fillId="0" borderId="0" xfId="44" applyNumberFormat="1" applyFont="1" applyAlignment="1">
      <alignment horizontal="center"/>
    </xf>
    <xf numFmtId="0" fontId="17" fillId="0" borderId="0" xfId="58" applyFont="1" applyAlignment="1">
      <alignment horizontal="center" vertical="center"/>
      <protection/>
    </xf>
    <xf numFmtId="0" fontId="125" fillId="0" borderId="0" xfId="58" applyFont="1" applyAlignment="1">
      <alignment horizontal="left" vertical="center"/>
      <protection/>
    </xf>
    <xf numFmtId="0" fontId="17" fillId="0" borderId="0" xfId="58" applyFont="1">
      <alignment vertical="center"/>
      <protection/>
    </xf>
    <xf numFmtId="0" fontId="126" fillId="0" borderId="0" xfId="58" applyFont="1" applyAlignment="1">
      <alignment horizontal="center" vertical="center"/>
      <protection/>
    </xf>
    <xf numFmtId="0" fontId="126" fillId="0" borderId="0" xfId="58" applyFont="1">
      <alignment vertical="center"/>
      <protection/>
    </xf>
    <xf numFmtId="0" fontId="17" fillId="0" borderId="0" xfId="58" applyFont="1" applyAlignment="1">
      <alignment horizontal="center" vertical="center" wrapText="1"/>
      <protection/>
    </xf>
    <xf numFmtId="0" fontId="17" fillId="41" borderId="21" xfId="58" applyFont="1" applyFill="1" applyBorder="1" applyAlignment="1">
      <alignment horizontal="center" vertical="center" wrapText="1"/>
      <protection/>
    </xf>
    <xf numFmtId="0" fontId="17" fillId="0" borderId="22" xfId="58" applyFont="1" applyBorder="1">
      <alignment vertical="center"/>
      <protection/>
    </xf>
    <xf numFmtId="0" fontId="0" fillId="0" borderId="0" xfId="0" applyAlignment="1">
      <alignment vertical="center"/>
    </xf>
    <xf numFmtId="0" fontId="17" fillId="0" borderId="21" xfId="58" applyFont="1" applyBorder="1">
      <alignment vertical="center"/>
      <protection/>
    </xf>
    <xf numFmtId="0" fontId="0" fillId="0" borderId="0" xfId="0" applyAlignment="1">
      <alignment vertical="center" wrapText="1"/>
    </xf>
    <xf numFmtId="0" fontId="0" fillId="0" borderId="0" xfId="0" applyAlignment="1" quotePrefix="1">
      <alignment vertical="center"/>
    </xf>
    <xf numFmtId="0" fontId="127" fillId="0" borderId="0" xfId="0" applyFont="1" applyAlignment="1">
      <alignment vertical="center"/>
    </xf>
    <xf numFmtId="0" fontId="0" fillId="0" borderId="0" xfId="0" applyAlignment="1">
      <alignment horizontal="left" vertical="center"/>
    </xf>
    <xf numFmtId="0" fontId="128" fillId="0" borderId="0" xfId="0" applyFont="1" applyAlignment="1">
      <alignment vertical="center"/>
    </xf>
    <xf numFmtId="49" fontId="0" fillId="0" borderId="21" xfId="0" applyNumberFormat="1" applyBorder="1" applyAlignment="1">
      <alignment horizontal="left" vertical="center"/>
    </xf>
    <xf numFmtId="49" fontId="0" fillId="0" borderId="21" xfId="0" applyNumberFormat="1" applyBorder="1" applyAlignment="1">
      <alignment vertical="center"/>
    </xf>
    <xf numFmtId="0" fontId="0" fillId="0" borderId="0" xfId="0" applyFont="1" applyAlignment="1">
      <alignment vertical="center"/>
    </xf>
    <xf numFmtId="0" fontId="17" fillId="0" borderId="21" xfId="0" applyNumberFormat="1" applyFont="1" applyBorder="1" applyAlignment="1">
      <alignment horizontal="left" vertical="center" wrapText="1"/>
    </xf>
    <xf numFmtId="0" fontId="0" fillId="0" borderId="21" xfId="0" applyNumberFormat="1" applyBorder="1" applyAlignment="1">
      <alignment horizontal="left" vertical="center" wrapText="1"/>
    </xf>
    <xf numFmtId="49" fontId="0" fillId="0" borderId="21" xfId="0" applyNumberFormat="1" applyBorder="1" applyAlignment="1">
      <alignment horizontal="left" vertical="center" wrapText="1"/>
    </xf>
    <xf numFmtId="0" fontId="20" fillId="0" borderId="21" xfId="0" applyNumberFormat="1" applyFont="1" applyBorder="1" applyAlignment="1">
      <alignment horizontal="left" vertical="center" wrapText="1"/>
    </xf>
    <xf numFmtId="0" fontId="20" fillId="0" borderId="21" xfId="0" applyNumberFormat="1" applyFont="1" applyBorder="1" applyAlignment="1" quotePrefix="1">
      <alignment horizontal="left" vertical="center" wrapText="1"/>
    </xf>
    <xf numFmtId="0" fontId="62" fillId="0" borderId="21" xfId="54" applyNumberFormat="1" applyFont="1" applyBorder="1" applyAlignment="1" applyProtection="1">
      <alignment horizontal="left" vertical="center" wrapText="1"/>
      <protection/>
    </xf>
    <xf numFmtId="0" fontId="17" fillId="0" borderId="21" xfId="58" applyNumberFormat="1" applyFont="1" applyBorder="1" applyAlignment="1">
      <alignment horizontal="left" vertical="center" wrapText="1"/>
      <protection/>
    </xf>
    <xf numFmtId="0" fontId="63" fillId="0" borderId="21" xfId="54" applyNumberFormat="1" applyFont="1" applyBorder="1" applyAlignment="1" applyProtection="1">
      <alignment horizontal="left" vertical="center" wrapText="1"/>
      <protection/>
    </xf>
    <xf numFmtId="0" fontId="17" fillId="0" borderId="21" xfId="58" applyNumberFormat="1" applyFont="1" applyBorder="1" applyAlignment="1" quotePrefix="1">
      <alignment horizontal="left" vertical="center" wrapText="1"/>
      <protection/>
    </xf>
    <xf numFmtId="0" fontId="17" fillId="42" borderId="21" xfId="58" applyNumberFormat="1" applyFont="1" applyFill="1" applyBorder="1" applyAlignment="1">
      <alignment horizontal="left" vertical="center" wrapText="1"/>
      <protection/>
    </xf>
    <xf numFmtId="49" fontId="17" fillId="0" borderId="21" xfId="0" applyNumberFormat="1" applyFont="1" applyBorder="1" applyAlignment="1">
      <alignment horizontal="left" vertical="center" wrapText="1"/>
    </xf>
    <xf numFmtId="0" fontId="0" fillId="0" borderId="0" xfId="0" applyAlignment="1">
      <alignment horizontal="left" vertical="center" wrapText="1"/>
    </xf>
    <xf numFmtId="0" fontId="17" fillId="0" borderId="22" xfId="58" applyFont="1" applyBorder="1" applyAlignment="1">
      <alignment horizontal="center" vertical="center" wrapText="1"/>
      <protection/>
    </xf>
    <xf numFmtId="49" fontId="30" fillId="34" borderId="21" xfId="0" applyNumberFormat="1" applyFont="1" applyFill="1" applyBorder="1" applyAlignment="1" applyProtection="1">
      <alignment horizontal="center" vertical="center" wrapText="1"/>
      <protection locked="0"/>
    </xf>
    <xf numFmtId="49" fontId="1" fillId="34" borderId="21" xfId="0" applyNumberFormat="1" applyFont="1" applyFill="1" applyBorder="1" applyAlignment="1">
      <alignment horizontal="left" vertical="center" wrapText="1"/>
    </xf>
    <xf numFmtId="0" fontId="129" fillId="0" borderId="0" xfId="0" applyFont="1" applyAlignment="1">
      <alignment horizontal="left" vertical="center"/>
    </xf>
    <xf numFmtId="49" fontId="129" fillId="0" borderId="0" xfId="0" applyNumberFormat="1" applyFont="1" applyAlignment="1">
      <alignment horizontal="left" vertical="center"/>
    </xf>
    <xf numFmtId="0" fontId="129" fillId="0" borderId="0" xfId="0" applyNumberFormat="1" applyFont="1" applyAlignment="1">
      <alignment horizontal="left" vertical="center"/>
    </xf>
    <xf numFmtId="49" fontId="17" fillId="0" borderId="22" xfId="58" applyNumberFormat="1" applyFont="1" applyBorder="1" applyAlignment="1">
      <alignment vertical="center" wrapText="1"/>
      <protection/>
    </xf>
    <xf numFmtId="49" fontId="17" fillId="0" borderId="23" xfId="58" applyNumberFormat="1" applyFont="1" applyBorder="1" applyAlignment="1">
      <alignment vertical="center" wrapText="1"/>
      <protection/>
    </xf>
    <xf numFmtId="49" fontId="17" fillId="0" borderId="24" xfId="58" applyNumberFormat="1" applyFont="1" applyBorder="1" applyAlignment="1">
      <alignment vertical="center" wrapText="1"/>
      <protection/>
    </xf>
    <xf numFmtId="0" fontId="17" fillId="0" borderId="22" xfId="58" applyFont="1" applyBorder="1" applyAlignment="1">
      <alignment vertical="center" wrapText="1"/>
      <protection/>
    </xf>
    <xf numFmtId="0" fontId="17" fillId="0" borderId="23" xfId="58" applyFont="1" applyBorder="1" applyAlignment="1">
      <alignment vertical="center" wrapText="1"/>
      <protection/>
    </xf>
    <xf numFmtId="0" fontId="17" fillId="0" borderId="24" xfId="58" applyFont="1" applyBorder="1" applyAlignment="1">
      <alignment vertical="center" wrapText="1"/>
      <protection/>
    </xf>
    <xf numFmtId="0" fontId="17" fillId="0" borderId="23" xfId="58" applyFont="1" applyBorder="1" applyAlignment="1" quotePrefix="1">
      <alignment vertical="center" wrapText="1"/>
      <protection/>
    </xf>
    <xf numFmtId="0" fontId="17" fillId="0" borderId="24" xfId="58" applyFont="1" applyBorder="1" applyAlignment="1" quotePrefix="1">
      <alignment vertical="center" wrapText="1"/>
      <protection/>
    </xf>
    <xf numFmtId="0" fontId="0" fillId="0" borderId="0" xfId="0" applyAlignment="1" quotePrefix="1">
      <alignment vertical="center" wrapText="1"/>
    </xf>
    <xf numFmtId="49" fontId="31" fillId="34" borderId="25" xfId="0" applyNumberFormat="1" applyFont="1" applyFill="1" applyBorder="1" applyAlignment="1">
      <alignment horizontal="left" vertical="center" wrapText="1"/>
    </xf>
    <xf numFmtId="0" fontId="0" fillId="0" borderId="0" xfId="0" applyNumberFormat="1" applyAlignment="1">
      <alignment horizontal="left" vertical="top" wrapText="1"/>
    </xf>
    <xf numFmtId="49" fontId="17" fillId="0" borderId="22" xfId="58" applyNumberFormat="1" applyFont="1" applyBorder="1" applyAlignment="1" quotePrefix="1">
      <alignment horizontal="center" vertical="center" wrapText="1"/>
      <protection/>
    </xf>
    <xf numFmtId="49" fontId="17" fillId="0" borderId="21" xfId="58" applyNumberFormat="1" applyFont="1" applyBorder="1" applyAlignment="1">
      <alignment horizontal="center" vertical="center" wrapText="1"/>
      <protection/>
    </xf>
    <xf numFmtId="0" fontId="33" fillId="43" borderId="0" xfId="0" applyFont="1" applyFill="1" applyBorder="1" applyAlignment="1">
      <alignment vertical="center" wrapText="1" shrinkToFit="1"/>
    </xf>
    <xf numFmtId="0" fontId="33" fillId="42" borderId="23" xfId="0" applyFont="1" applyFill="1" applyBorder="1" applyAlignment="1">
      <alignment vertical="center" wrapText="1" shrinkToFit="1"/>
    </xf>
    <xf numFmtId="0" fontId="1" fillId="33" borderId="26" xfId="0" applyFont="1" applyFill="1" applyBorder="1" applyAlignment="1">
      <alignment vertical="center"/>
    </xf>
    <xf numFmtId="0" fontId="1" fillId="33" borderId="15" xfId="0" applyFont="1" applyFill="1" applyBorder="1" applyAlignment="1">
      <alignment vertical="center"/>
    </xf>
    <xf numFmtId="0" fontId="30" fillId="34" borderId="21" xfId="0" applyNumberFormat="1" applyFont="1" applyFill="1" applyBorder="1" applyAlignment="1">
      <alignment horizontal="center" vertical="center" wrapText="1"/>
    </xf>
    <xf numFmtId="0" fontId="17" fillId="41" borderId="21" xfId="58" applyFont="1" applyFill="1" applyBorder="1" applyAlignment="1">
      <alignment horizontal="center" vertical="center" wrapText="1"/>
      <protection/>
    </xf>
    <xf numFmtId="0" fontId="65" fillId="0" borderId="0" xfId="0" applyFont="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65" fillId="0" borderId="0" xfId="0" applyFont="1" applyAlignment="1">
      <alignment horizontal="center" vertical="center"/>
    </xf>
    <xf numFmtId="0" fontId="1" fillId="33" borderId="0" xfId="0" applyNumberFormat="1" applyFont="1" applyFill="1" applyAlignment="1">
      <alignment/>
    </xf>
    <xf numFmtId="0" fontId="25" fillId="33" borderId="0" xfId="0" applyNumberFormat="1" applyFont="1" applyFill="1" applyAlignment="1">
      <alignment vertical="center" wrapText="1"/>
    </xf>
    <xf numFmtId="49" fontId="0" fillId="0" borderId="0" xfId="0" applyNumberFormat="1" applyAlignment="1">
      <alignment horizontal="left" vertical="center"/>
    </xf>
    <xf numFmtId="194" fontId="1" fillId="33" borderId="0" xfId="0" applyNumberFormat="1" applyFont="1" applyFill="1" applyAlignment="1">
      <alignment/>
    </xf>
    <xf numFmtId="194" fontId="50" fillId="33" borderId="0" xfId="0" applyNumberFormat="1" applyFont="1" applyFill="1" applyAlignment="1">
      <alignment/>
    </xf>
    <xf numFmtId="14" fontId="1" fillId="33" borderId="0" xfId="0" applyNumberFormat="1" applyFont="1" applyFill="1" applyAlignment="1">
      <alignment horizontal="left"/>
    </xf>
    <xf numFmtId="49" fontId="50" fillId="33" borderId="0" xfId="0" applyNumberFormat="1" applyFont="1" applyFill="1" applyAlignment="1">
      <alignment/>
    </xf>
    <xf numFmtId="0" fontId="31" fillId="34" borderId="0" xfId="0" applyFont="1" applyFill="1" applyBorder="1" applyAlignment="1">
      <alignment horizontal="left" vertical="center"/>
    </xf>
    <xf numFmtId="0" fontId="31" fillId="34" borderId="0" xfId="0" applyFont="1" applyFill="1" applyBorder="1" applyAlignment="1">
      <alignment vertical="center" wrapText="1"/>
    </xf>
    <xf numFmtId="0" fontId="30" fillId="34" borderId="0" xfId="0" applyFont="1" applyFill="1" applyBorder="1" applyAlignment="1">
      <alignment horizontal="left" vertical="center"/>
    </xf>
    <xf numFmtId="0" fontId="12" fillId="33" borderId="10" xfId="0" applyFont="1" applyFill="1" applyBorder="1" applyAlignment="1">
      <alignment vertical="center"/>
    </xf>
    <xf numFmtId="0" fontId="12" fillId="33" borderId="0" xfId="0" applyFont="1" applyFill="1" applyAlignment="1">
      <alignment vertical="center"/>
    </xf>
    <xf numFmtId="0" fontId="15" fillId="33" borderId="0" xfId="0" applyFont="1" applyFill="1" applyAlignment="1">
      <alignment vertical="center"/>
    </xf>
    <xf numFmtId="0" fontId="26" fillId="44" borderId="27" xfId="0" applyFont="1" applyFill="1" applyBorder="1" applyAlignment="1">
      <alignment horizontal="center" vertical="center" wrapText="1"/>
    </xf>
    <xf numFmtId="0" fontId="26" fillId="44" borderId="21" xfId="0" applyFont="1" applyFill="1" applyBorder="1" applyAlignment="1">
      <alignment horizontal="center" vertical="center"/>
    </xf>
    <xf numFmtId="0" fontId="67" fillId="44" borderId="21" xfId="0" applyFont="1" applyFill="1" applyBorder="1" applyAlignment="1">
      <alignment vertical="center" wrapText="1"/>
    </xf>
    <xf numFmtId="0" fontId="67" fillId="44" borderId="27" xfId="0" applyFont="1" applyFill="1" applyBorder="1" applyAlignment="1">
      <alignment vertical="center" wrapText="1"/>
    </xf>
    <xf numFmtId="0" fontId="15" fillId="33" borderId="0" xfId="0" applyFont="1" applyFill="1" applyAlignment="1">
      <alignment vertical="center"/>
    </xf>
    <xf numFmtId="0" fontId="1" fillId="33" borderId="0" xfId="0" applyNumberFormat="1" applyFont="1" applyFill="1" applyAlignment="1">
      <alignment horizontal="left"/>
    </xf>
    <xf numFmtId="0" fontId="43" fillId="0" borderId="21" xfId="0" applyFont="1" applyBorder="1" applyAlignment="1">
      <alignment vertical="center" wrapText="1"/>
    </xf>
    <xf numFmtId="0" fontId="0" fillId="0" borderId="21" xfId="0" applyBorder="1" applyAlignment="1">
      <alignment horizontal="center" vertical="center"/>
    </xf>
    <xf numFmtId="0" fontId="0" fillId="0" borderId="21" xfId="0" applyBorder="1" applyAlignment="1">
      <alignment/>
    </xf>
    <xf numFmtId="3" fontId="0" fillId="0" borderId="21" xfId="0" applyNumberFormat="1" applyBorder="1" applyAlignment="1">
      <alignment horizontal="center"/>
    </xf>
    <xf numFmtId="3" fontId="0" fillId="0" borderId="21" xfId="0" applyNumberFormat="1" applyBorder="1" applyAlignment="1">
      <alignment horizontal="center" vertical="center"/>
    </xf>
    <xf numFmtId="0" fontId="0" fillId="0" borderId="0" xfId="0" applyBorder="1" applyAlignment="1">
      <alignment horizontal="center"/>
    </xf>
    <xf numFmtId="0" fontId="1" fillId="34" borderId="28" xfId="0" applyFont="1" applyFill="1" applyBorder="1" applyAlignment="1">
      <alignment vertical="center" wrapText="1"/>
    </xf>
    <xf numFmtId="0" fontId="1" fillId="34" borderId="26" xfId="0" applyFont="1" applyFill="1" applyBorder="1" applyAlignment="1">
      <alignment vertical="center" wrapText="1"/>
    </xf>
    <xf numFmtId="0" fontId="1" fillId="34" borderId="0" xfId="0" applyFont="1" applyFill="1" applyBorder="1" applyAlignment="1">
      <alignment vertical="center" wrapText="1"/>
    </xf>
    <xf numFmtId="0" fontId="1" fillId="34" borderId="15" xfId="0" applyFont="1" applyFill="1" applyBorder="1" applyAlignment="1">
      <alignment vertical="center" wrapText="1"/>
    </xf>
    <xf numFmtId="9" fontId="0" fillId="0" borderId="21" xfId="0" applyNumberFormat="1" applyBorder="1" applyAlignment="1">
      <alignment horizontal="center" vertical="center"/>
    </xf>
    <xf numFmtId="0" fontId="26" fillId="44" borderId="16" xfId="0" applyFont="1" applyFill="1" applyBorder="1" applyAlignment="1">
      <alignment horizontal="center" vertical="center" wrapText="1"/>
    </xf>
    <xf numFmtId="41" fontId="1" fillId="34" borderId="21" xfId="0" applyNumberFormat="1" applyFont="1" applyFill="1" applyBorder="1" applyAlignment="1">
      <alignment horizontal="center" vertical="center" wrapText="1"/>
    </xf>
    <xf numFmtId="41" fontId="1" fillId="42" borderId="21" xfId="0" applyNumberFormat="1" applyFont="1" applyFill="1" applyBorder="1" applyAlignment="1">
      <alignment horizontal="center" vertical="center" wrapText="1"/>
    </xf>
    <xf numFmtId="41" fontId="67" fillId="42" borderId="21" xfId="0" applyNumberFormat="1" applyFont="1" applyFill="1" applyBorder="1" applyAlignment="1">
      <alignment horizontal="center" vertical="center" wrapText="1"/>
    </xf>
    <xf numFmtId="0" fontId="1" fillId="34" borderId="17" xfId="0" applyFont="1" applyFill="1" applyBorder="1" applyAlignment="1">
      <alignment vertical="center" wrapText="1"/>
    </xf>
    <xf numFmtId="0" fontId="1" fillId="34" borderId="29" xfId="0" applyFont="1" applyFill="1" applyBorder="1" applyAlignment="1">
      <alignment vertical="center" wrapText="1"/>
    </xf>
    <xf numFmtId="0" fontId="1" fillId="34" borderId="16" xfId="0" applyFont="1" applyFill="1" applyBorder="1" applyAlignment="1">
      <alignment vertical="center" wrapText="1"/>
    </xf>
    <xf numFmtId="0" fontId="65" fillId="0" borderId="0" xfId="0" applyFont="1" applyAlignment="1">
      <alignment/>
    </xf>
    <xf numFmtId="0" fontId="82" fillId="0" borderId="0" xfId="0" applyFont="1" applyAlignment="1">
      <alignment/>
    </xf>
    <xf numFmtId="49" fontId="130" fillId="34" borderId="30" xfId="0" applyNumberFormat="1" applyFont="1" applyFill="1" applyBorder="1" applyAlignment="1">
      <alignment horizontal="center" vertical="center" wrapText="1"/>
    </xf>
    <xf numFmtId="194" fontId="1" fillId="0" borderId="21" xfId="0" applyNumberFormat="1" applyFont="1" applyBorder="1" applyAlignment="1">
      <alignment horizontal="left" vertical="center"/>
    </xf>
    <xf numFmtId="194" fontId="75" fillId="43" borderId="28" xfId="0" applyNumberFormat="1" applyFont="1" applyFill="1" applyBorder="1" applyAlignment="1">
      <alignment vertical="center" wrapText="1"/>
    </xf>
    <xf numFmtId="194" fontId="75" fillId="43" borderId="26" xfId="0" applyNumberFormat="1" applyFont="1" applyFill="1" applyBorder="1" applyAlignment="1">
      <alignment vertical="center" wrapText="1"/>
    </xf>
    <xf numFmtId="194" fontId="75" fillId="43" borderId="17" xfId="0" applyNumberFormat="1" applyFont="1" applyFill="1" applyBorder="1" applyAlignment="1">
      <alignment vertical="center" wrapText="1"/>
    </xf>
    <xf numFmtId="194" fontId="75" fillId="43" borderId="29" xfId="0" applyNumberFormat="1" applyFont="1" applyFill="1" applyBorder="1" applyAlignment="1">
      <alignment vertical="center" wrapText="1"/>
    </xf>
    <xf numFmtId="49" fontId="1" fillId="34" borderId="27" xfId="0" applyNumberFormat="1" applyFont="1" applyFill="1" applyBorder="1" applyAlignment="1">
      <alignment vertical="center" wrapText="1"/>
    </xf>
    <xf numFmtId="49" fontId="1" fillId="34" borderId="31" xfId="0" applyNumberFormat="1" applyFont="1" applyFill="1" applyBorder="1" applyAlignment="1">
      <alignment vertical="center" wrapText="1"/>
    </xf>
    <xf numFmtId="194" fontId="0" fillId="0" borderId="21" xfId="0" applyNumberFormat="1" applyBorder="1" applyAlignment="1">
      <alignment horizontal="left" vertical="center"/>
    </xf>
    <xf numFmtId="0" fontId="26" fillId="44" borderId="25" xfId="0" applyFont="1" applyFill="1" applyBorder="1" applyAlignment="1">
      <alignment horizontal="center" vertical="center" wrapText="1"/>
    </xf>
    <xf numFmtId="0" fontId="26" fillId="44" borderId="28" xfId="0" applyFont="1" applyFill="1" applyBorder="1" applyAlignment="1">
      <alignment horizontal="center" vertical="center" wrapText="1"/>
    </xf>
    <xf numFmtId="0" fontId="26" fillId="44" borderId="26" xfId="0" applyFont="1" applyFill="1" applyBorder="1" applyAlignment="1">
      <alignment horizontal="center" vertical="center" wrapText="1"/>
    </xf>
    <xf numFmtId="0" fontId="26" fillId="44" borderId="16" xfId="0" applyFont="1" applyFill="1" applyBorder="1" applyAlignment="1">
      <alignment horizontal="center" vertical="center" wrapText="1"/>
    </xf>
    <xf numFmtId="0" fontId="26" fillId="44" borderId="17" xfId="0" applyFont="1" applyFill="1" applyBorder="1" applyAlignment="1">
      <alignment horizontal="center" vertical="center" wrapText="1"/>
    </xf>
    <xf numFmtId="0" fontId="26" fillId="44" borderId="29" xfId="0" applyFont="1" applyFill="1" applyBorder="1" applyAlignment="1">
      <alignment horizontal="center" vertical="center" wrapText="1"/>
    </xf>
    <xf numFmtId="0" fontId="27" fillId="44" borderId="27" xfId="0" applyFont="1" applyFill="1" applyBorder="1" applyAlignment="1">
      <alignment horizontal="left" vertical="center" wrapText="1"/>
    </xf>
    <xf numFmtId="0" fontId="27" fillId="44" borderId="30" xfId="0" applyFont="1" applyFill="1" applyBorder="1" applyAlignment="1">
      <alignment horizontal="left" vertical="center" wrapText="1"/>
    </xf>
    <xf numFmtId="0" fontId="75" fillId="43" borderId="21" xfId="0" applyFont="1" applyFill="1" applyBorder="1" applyAlignment="1">
      <alignment horizontal="left" vertical="center" wrapText="1"/>
    </xf>
    <xf numFmtId="0" fontId="26" fillId="33" borderId="0" xfId="0" applyFont="1" applyFill="1" applyAlignment="1">
      <alignment horizontal="left" vertical="center" wrapText="1"/>
    </xf>
    <xf numFmtId="0" fontId="73" fillId="44" borderId="27" xfId="0" applyFont="1" applyFill="1" applyBorder="1" applyAlignment="1">
      <alignment horizontal="center" vertical="center"/>
    </xf>
    <xf numFmtId="0" fontId="73" fillId="44" borderId="30" xfId="0" applyFont="1" applyFill="1" applyBorder="1" applyAlignment="1">
      <alignment horizontal="center" vertical="center"/>
    </xf>
    <xf numFmtId="0" fontId="73" fillId="44" borderId="31" xfId="0" applyFont="1" applyFill="1" applyBorder="1" applyAlignment="1">
      <alignment horizontal="center" vertical="center"/>
    </xf>
    <xf numFmtId="0" fontId="26" fillId="44" borderId="27" xfId="0" applyFont="1" applyFill="1" applyBorder="1" applyAlignment="1">
      <alignment horizontal="center" vertical="center" wrapText="1"/>
    </xf>
    <xf numFmtId="0" fontId="26" fillId="44" borderId="30" xfId="0" applyFont="1" applyFill="1" applyBorder="1" applyAlignment="1">
      <alignment horizontal="center" vertical="center" wrapText="1"/>
    </xf>
    <xf numFmtId="0" fontId="26" fillId="44" borderId="31" xfId="0" applyFont="1" applyFill="1" applyBorder="1" applyAlignment="1">
      <alignment horizontal="center" vertical="center" wrapText="1"/>
    </xf>
    <xf numFmtId="0" fontId="20" fillId="34" borderId="25" xfId="0" applyFont="1" applyFill="1" applyBorder="1" applyAlignment="1">
      <alignment horizontal="left" vertical="center" wrapText="1"/>
    </xf>
    <xf numFmtId="0" fontId="20" fillId="34" borderId="28" xfId="0" applyFont="1" applyFill="1" applyBorder="1" applyAlignment="1">
      <alignment horizontal="left" vertical="center" wrapText="1"/>
    </xf>
    <xf numFmtId="0" fontId="20" fillId="34" borderId="26" xfId="0" applyFont="1" applyFill="1" applyBorder="1" applyAlignment="1">
      <alignment horizontal="left" vertical="center" wrapText="1"/>
    </xf>
    <xf numFmtId="0" fontId="20" fillId="34" borderId="14" xfId="0" applyFont="1" applyFill="1" applyBorder="1" applyAlignment="1">
      <alignment horizontal="left" vertical="center" wrapText="1"/>
    </xf>
    <xf numFmtId="0" fontId="20" fillId="34" borderId="0" xfId="0" applyFont="1" applyFill="1" applyAlignment="1">
      <alignment horizontal="left" vertical="center" wrapText="1"/>
    </xf>
    <xf numFmtId="0" fontId="20" fillId="34" borderId="15" xfId="0" applyFont="1" applyFill="1" applyBorder="1" applyAlignment="1">
      <alignment horizontal="left" vertical="center" wrapText="1"/>
    </xf>
    <xf numFmtId="0" fontId="20" fillId="34" borderId="16" xfId="0" applyFont="1" applyFill="1" applyBorder="1" applyAlignment="1">
      <alignment horizontal="left" vertical="center" wrapText="1"/>
    </xf>
    <xf numFmtId="0" fontId="20" fillId="34" borderId="17" xfId="0" applyFont="1" applyFill="1" applyBorder="1" applyAlignment="1">
      <alignment horizontal="left" vertical="center" wrapText="1"/>
    </xf>
    <xf numFmtId="0" fontId="20" fillId="34" borderId="29" xfId="0" applyFont="1" applyFill="1" applyBorder="1" applyAlignment="1">
      <alignment horizontal="left" vertical="center" wrapText="1"/>
    </xf>
    <xf numFmtId="9" fontId="67" fillId="42" borderId="27" xfId="0" applyNumberFormat="1" applyFont="1" applyFill="1" applyBorder="1" applyAlignment="1">
      <alignment horizontal="right" vertical="center" wrapText="1"/>
    </xf>
    <xf numFmtId="0" fontId="67" fillId="42" borderId="30" xfId="0" applyNumberFormat="1" applyFont="1" applyFill="1" applyBorder="1" applyAlignment="1">
      <alignment horizontal="right" vertical="center" wrapText="1"/>
    </xf>
    <xf numFmtId="0" fontId="67" fillId="42" borderId="31" xfId="0" applyNumberFormat="1" applyFont="1" applyFill="1" applyBorder="1" applyAlignment="1">
      <alignment horizontal="right" vertical="center" wrapText="1"/>
    </xf>
    <xf numFmtId="0" fontId="26" fillId="44" borderId="21" xfId="0" applyFont="1" applyFill="1" applyBorder="1" applyAlignment="1">
      <alignment horizontal="center" vertical="center" wrapText="1"/>
    </xf>
    <xf numFmtId="0" fontId="73" fillId="43" borderId="27" xfId="0" applyFont="1" applyFill="1" applyBorder="1" applyAlignment="1">
      <alignment horizontal="left" vertical="center" wrapText="1"/>
    </xf>
    <xf numFmtId="0" fontId="73" fillId="43" borderId="30" xfId="0" applyFont="1" applyFill="1" applyBorder="1" applyAlignment="1">
      <alignment horizontal="left" vertical="center" wrapText="1"/>
    </xf>
    <xf numFmtId="0" fontId="73" fillId="43" borderId="31" xfId="0" applyFont="1" applyFill="1" applyBorder="1" applyAlignment="1">
      <alignment horizontal="left" vertical="center" wrapText="1"/>
    </xf>
    <xf numFmtId="0" fontId="20" fillId="44" borderId="25" xfId="0" applyFont="1" applyFill="1" applyBorder="1" applyAlignment="1">
      <alignment horizontal="left" vertical="center" wrapText="1"/>
    </xf>
    <xf numFmtId="0" fontId="20" fillId="44" borderId="28" xfId="0" applyFont="1" applyFill="1" applyBorder="1" applyAlignment="1">
      <alignment horizontal="left" vertical="center" wrapText="1"/>
    </xf>
    <xf numFmtId="0" fontId="20" fillId="44" borderId="16" xfId="0" applyFont="1" applyFill="1" applyBorder="1" applyAlignment="1">
      <alignment horizontal="left" vertical="center" wrapText="1"/>
    </xf>
    <xf numFmtId="0" fontId="20" fillId="44" borderId="17" xfId="0" applyFont="1" applyFill="1" applyBorder="1" applyAlignment="1">
      <alignment horizontal="left" vertical="center" wrapText="1"/>
    </xf>
    <xf numFmtId="0" fontId="75" fillId="43" borderId="25" xfId="0" applyFont="1" applyFill="1" applyBorder="1" applyAlignment="1">
      <alignment horizontal="left" vertical="center" wrapText="1"/>
    </xf>
    <xf numFmtId="0" fontId="75" fillId="43" borderId="28" xfId="0" applyFont="1" applyFill="1" applyBorder="1" applyAlignment="1">
      <alignment horizontal="left" vertical="center" wrapText="1"/>
    </xf>
    <xf numFmtId="0" fontId="75" fillId="43" borderId="26" xfId="0" applyFont="1" applyFill="1" applyBorder="1" applyAlignment="1">
      <alignment horizontal="left" vertical="center" wrapText="1"/>
    </xf>
    <xf numFmtId="0" fontId="75" fillId="43" borderId="16" xfId="0" applyFont="1" applyFill="1" applyBorder="1" applyAlignment="1">
      <alignment horizontal="left" vertical="center" wrapText="1"/>
    </xf>
    <xf numFmtId="0" fontId="75" fillId="43" borderId="17" xfId="0" applyFont="1" applyFill="1" applyBorder="1" applyAlignment="1">
      <alignment horizontal="left" vertical="center" wrapText="1"/>
    </xf>
    <xf numFmtId="0" fontId="75" fillId="43" borderId="29" xfId="0" applyFont="1" applyFill="1" applyBorder="1" applyAlignment="1">
      <alignment horizontal="left" vertical="center" wrapText="1"/>
    </xf>
    <xf numFmtId="194" fontId="75" fillId="43" borderId="25" xfId="0" applyNumberFormat="1" applyFont="1" applyFill="1" applyBorder="1" applyAlignment="1">
      <alignment horizontal="right" vertical="center" wrapText="1"/>
    </xf>
    <xf numFmtId="194" fontId="75" fillId="43" borderId="16" xfId="0" applyNumberFormat="1" applyFont="1" applyFill="1" applyBorder="1" applyAlignment="1">
      <alignment horizontal="right" vertical="center" wrapText="1"/>
    </xf>
    <xf numFmtId="194" fontId="75" fillId="43" borderId="28" xfId="0" applyNumberFormat="1" applyFont="1" applyFill="1" applyBorder="1" applyAlignment="1">
      <alignment horizontal="left" vertical="center" wrapText="1"/>
    </xf>
    <xf numFmtId="194" fontId="75" fillId="43" borderId="17" xfId="0" applyNumberFormat="1" applyFont="1" applyFill="1" applyBorder="1" applyAlignment="1">
      <alignment horizontal="left" vertical="center" wrapText="1"/>
    </xf>
    <xf numFmtId="194" fontId="75" fillId="43" borderId="28" xfId="0" applyNumberFormat="1" applyFont="1" applyFill="1" applyBorder="1" applyAlignment="1">
      <alignment horizontal="center" vertical="center" wrapText="1"/>
    </xf>
    <xf numFmtId="194" fontId="75" fillId="43" borderId="17" xfId="0" applyNumberFormat="1" applyFont="1" applyFill="1" applyBorder="1" applyAlignment="1">
      <alignment horizontal="center" vertical="center" wrapText="1"/>
    </xf>
    <xf numFmtId="0" fontId="20" fillId="43" borderId="14" xfId="0" applyFont="1" applyFill="1" applyBorder="1" applyAlignment="1">
      <alignment horizontal="left" vertical="center" wrapText="1"/>
    </xf>
    <xf numFmtId="0" fontId="20" fillId="43" borderId="0" xfId="0" applyFont="1" applyFill="1" applyAlignment="1">
      <alignment horizontal="left" vertical="center" wrapText="1"/>
    </xf>
    <xf numFmtId="0" fontId="20" fillId="43" borderId="15" xfId="0" applyFont="1" applyFill="1" applyBorder="1" applyAlignment="1">
      <alignment horizontal="left" vertical="center" wrapText="1"/>
    </xf>
    <xf numFmtId="1" fontId="75" fillId="43" borderId="21" xfId="0" applyNumberFormat="1" applyFont="1" applyFill="1" applyBorder="1" applyAlignment="1">
      <alignment horizontal="left" vertical="center"/>
    </xf>
    <xf numFmtId="0" fontId="30" fillId="44" borderId="22" xfId="0" applyFont="1" applyFill="1" applyBorder="1" applyAlignment="1">
      <alignment horizontal="center" vertical="center" wrapText="1"/>
    </xf>
    <xf numFmtId="0" fontId="30" fillId="44" borderId="24" xfId="0" applyFont="1" applyFill="1" applyBorder="1" applyAlignment="1">
      <alignment horizontal="center" vertical="center" wrapText="1"/>
    </xf>
    <xf numFmtId="49" fontId="130" fillId="34" borderId="30" xfId="0" applyNumberFormat="1" applyFont="1" applyFill="1" applyBorder="1" applyAlignment="1">
      <alignment horizontal="center" vertical="center"/>
    </xf>
    <xf numFmtId="49" fontId="130" fillId="34" borderId="31" xfId="0" applyNumberFormat="1" applyFont="1" applyFill="1" applyBorder="1" applyAlignment="1">
      <alignment horizontal="center" vertical="center"/>
    </xf>
    <xf numFmtId="41" fontId="1" fillId="42" borderId="27" xfId="0" applyNumberFormat="1" applyFont="1" applyFill="1" applyBorder="1" applyAlignment="1">
      <alignment horizontal="center" vertical="center" wrapText="1"/>
    </xf>
    <xf numFmtId="41" fontId="1" fillId="42" borderId="31" xfId="0" applyNumberFormat="1" applyFont="1" applyFill="1" applyBorder="1" applyAlignment="1">
      <alignment horizontal="center" vertical="center" wrapText="1"/>
    </xf>
    <xf numFmtId="49" fontId="130" fillId="34" borderId="27" xfId="0" applyNumberFormat="1" applyFont="1" applyFill="1" applyBorder="1" applyAlignment="1">
      <alignment horizontal="left" vertical="center" wrapText="1"/>
    </xf>
    <xf numFmtId="49" fontId="130" fillId="34" borderId="30" xfId="0" applyNumberFormat="1" applyFont="1" applyFill="1" applyBorder="1" applyAlignment="1">
      <alignment horizontal="left" vertical="center" wrapText="1"/>
    </xf>
    <xf numFmtId="49" fontId="130" fillId="34" borderId="31" xfId="0" applyNumberFormat="1" applyFont="1" applyFill="1" applyBorder="1" applyAlignment="1">
      <alignment horizontal="left" vertical="center" wrapText="1"/>
    </xf>
    <xf numFmtId="0" fontId="67" fillId="43" borderId="27" xfId="0" applyFont="1" applyFill="1" applyBorder="1" applyAlignment="1">
      <alignment horizontal="center" vertical="center" wrapText="1"/>
    </xf>
    <xf numFmtId="0" fontId="67" fillId="43" borderId="30" xfId="0" applyFont="1" applyFill="1" applyBorder="1" applyAlignment="1">
      <alignment horizontal="center" vertical="center" wrapText="1"/>
    </xf>
    <xf numFmtId="0" fontId="67" fillId="43" borderId="31" xfId="0" applyFont="1" applyFill="1" applyBorder="1" applyAlignment="1">
      <alignment horizontal="center" vertical="center" wrapText="1"/>
    </xf>
    <xf numFmtId="0" fontId="67" fillId="44" borderId="21" xfId="0" applyFont="1" applyFill="1" applyBorder="1" applyAlignment="1">
      <alignment horizontal="left" vertical="center" wrapText="1"/>
    </xf>
    <xf numFmtId="0" fontId="67" fillId="43" borderId="30" xfId="0" applyFont="1" applyFill="1" applyBorder="1" applyAlignment="1">
      <alignment horizontal="left" vertical="center"/>
    </xf>
    <xf numFmtId="49" fontId="37" fillId="34" borderId="21" xfId="0" applyNumberFormat="1" applyFont="1" applyFill="1" applyBorder="1" applyAlignment="1">
      <alignment horizontal="left" vertical="center" wrapText="1"/>
    </xf>
    <xf numFmtId="0" fontId="37" fillId="34" borderId="21" xfId="0" applyFont="1" applyFill="1" applyBorder="1" applyAlignment="1">
      <alignment horizontal="left" vertical="center" wrapText="1"/>
    </xf>
    <xf numFmtId="0" fontId="67" fillId="43" borderId="30" xfId="0" applyFont="1" applyFill="1" applyBorder="1" applyAlignment="1">
      <alignment horizontal="left" vertical="center" shrinkToFit="1"/>
    </xf>
    <xf numFmtId="0" fontId="26" fillId="44" borderId="21" xfId="0" applyFont="1" applyFill="1" applyBorder="1" applyAlignment="1">
      <alignment horizontal="left" vertical="center" wrapText="1"/>
    </xf>
    <xf numFmtId="49" fontId="34" fillId="34" borderId="28" xfId="0" applyNumberFormat="1" applyFont="1" applyFill="1" applyBorder="1" applyAlignment="1">
      <alignment horizontal="left" vertical="center" wrapText="1"/>
    </xf>
    <xf numFmtId="49" fontId="34" fillId="34" borderId="26" xfId="0" applyNumberFormat="1" applyFont="1" applyFill="1" applyBorder="1" applyAlignment="1">
      <alignment horizontal="left" vertical="center" wrapText="1"/>
    </xf>
    <xf numFmtId="0" fontId="67" fillId="44" borderId="25" xfId="0" applyFont="1" applyFill="1" applyBorder="1" applyAlignment="1">
      <alignment horizontal="left" vertical="center" wrapText="1"/>
    </xf>
    <xf numFmtId="0" fontId="67" fillId="44" borderId="28" xfId="0" applyFont="1" applyFill="1" applyBorder="1" applyAlignment="1">
      <alignment horizontal="left" vertical="center" wrapText="1"/>
    </xf>
    <xf numFmtId="0" fontId="67" fillId="44" borderId="16" xfId="0" applyFont="1" applyFill="1" applyBorder="1" applyAlignment="1">
      <alignment horizontal="left" vertical="center" wrapText="1"/>
    </xf>
    <xf numFmtId="0" fontId="67" fillId="44" borderId="17" xfId="0" applyFont="1" applyFill="1" applyBorder="1" applyAlignment="1">
      <alignment horizontal="left" vertical="center" wrapText="1"/>
    </xf>
    <xf numFmtId="0" fontId="67" fillId="43" borderId="27" xfId="0" applyFont="1" applyFill="1" applyBorder="1" applyAlignment="1">
      <alignment horizontal="left" vertical="center" wrapText="1" shrinkToFit="1"/>
    </xf>
    <xf numFmtId="0" fontId="67" fillId="43" borderId="30" xfId="0" applyFont="1" applyFill="1" applyBorder="1" applyAlignment="1">
      <alignment horizontal="left" vertical="center" wrapText="1" shrinkToFit="1"/>
    </xf>
    <xf numFmtId="0" fontId="76" fillId="44" borderId="25" xfId="0" applyFont="1" applyFill="1" applyBorder="1" applyAlignment="1">
      <alignment horizontal="left" vertical="center" wrapText="1"/>
    </xf>
    <xf numFmtId="0" fontId="76" fillId="44" borderId="16" xfId="0" applyFont="1" applyFill="1" applyBorder="1" applyAlignment="1">
      <alignment horizontal="left" vertical="center" wrapText="1"/>
    </xf>
    <xf numFmtId="49" fontId="60" fillId="34" borderId="25" xfId="0" applyNumberFormat="1" applyFont="1" applyFill="1" applyBorder="1" applyAlignment="1">
      <alignment horizontal="center" vertical="center" wrapText="1"/>
    </xf>
    <xf numFmtId="49" fontId="60" fillId="34" borderId="28" xfId="0" applyNumberFormat="1" applyFont="1" applyFill="1" applyBorder="1" applyAlignment="1">
      <alignment horizontal="center" vertical="center" wrapText="1"/>
    </xf>
    <xf numFmtId="49" fontId="60" fillId="34" borderId="26" xfId="0" applyNumberFormat="1" applyFont="1" applyFill="1" applyBorder="1" applyAlignment="1">
      <alignment horizontal="center" vertical="center" wrapText="1"/>
    </xf>
    <xf numFmtId="49" fontId="60" fillId="34" borderId="16" xfId="0" applyNumberFormat="1" applyFont="1" applyFill="1" applyBorder="1" applyAlignment="1">
      <alignment horizontal="center" vertical="center" wrapText="1"/>
    </xf>
    <xf numFmtId="49" fontId="60" fillId="34" borderId="17" xfId="0" applyNumberFormat="1" applyFont="1" applyFill="1" applyBorder="1" applyAlignment="1">
      <alignment horizontal="center" vertical="center" wrapText="1"/>
    </xf>
    <xf numFmtId="49" fontId="60" fillId="34" borderId="29" xfId="0" applyNumberFormat="1" applyFont="1" applyFill="1" applyBorder="1" applyAlignment="1">
      <alignment horizontal="center" vertical="center" wrapText="1"/>
    </xf>
    <xf numFmtId="0" fontId="35" fillId="34" borderId="27" xfId="0" applyFont="1" applyFill="1" applyBorder="1" applyAlignment="1">
      <alignment horizontal="left" vertical="center" wrapText="1"/>
    </xf>
    <xf numFmtId="0" fontId="35" fillId="34" borderId="30" xfId="0" applyFont="1" applyFill="1" applyBorder="1" applyAlignment="1">
      <alignment horizontal="left" vertical="center" wrapText="1"/>
    </xf>
    <xf numFmtId="0" fontId="67" fillId="43" borderId="31" xfId="0" applyFont="1" applyFill="1" applyBorder="1" applyAlignment="1">
      <alignment horizontal="left" vertical="center" wrapText="1" shrinkToFit="1"/>
    </xf>
    <xf numFmtId="0" fontId="21" fillId="33" borderId="17" xfId="0" applyFont="1" applyFill="1" applyBorder="1" applyAlignment="1">
      <alignment horizontal="center" vertical="center" wrapText="1"/>
    </xf>
    <xf numFmtId="0" fontId="71" fillId="35" borderId="21" xfId="0" applyFont="1" applyFill="1" applyBorder="1" applyAlignment="1">
      <alignment horizontal="center" vertical="center"/>
    </xf>
    <xf numFmtId="0" fontId="71" fillId="43" borderId="25" xfId="0" applyFont="1" applyFill="1" applyBorder="1" applyAlignment="1">
      <alignment horizontal="center" vertical="center"/>
    </xf>
    <xf numFmtId="0" fontId="71" fillId="43" borderId="28" xfId="0" applyFont="1" applyFill="1" applyBorder="1" applyAlignment="1">
      <alignment horizontal="center" vertical="center"/>
    </xf>
    <xf numFmtId="0" fontId="71" fillId="43" borderId="26" xfId="0" applyFont="1" applyFill="1" applyBorder="1" applyAlignment="1">
      <alignment horizontal="center" vertical="center"/>
    </xf>
    <xf numFmtId="0" fontId="71" fillId="43" borderId="16" xfId="0" applyFont="1" applyFill="1" applyBorder="1" applyAlignment="1">
      <alignment horizontal="center" vertical="center"/>
    </xf>
    <xf numFmtId="0" fontId="71" fillId="43" borderId="17" xfId="0" applyFont="1" applyFill="1" applyBorder="1" applyAlignment="1">
      <alignment horizontal="center" vertical="center"/>
    </xf>
    <xf numFmtId="0" fontId="71" fillId="43" borderId="29" xfId="0" applyFont="1" applyFill="1" applyBorder="1" applyAlignment="1">
      <alignment horizontal="center" vertical="center"/>
    </xf>
    <xf numFmtId="0" fontId="71" fillId="35" borderId="25" xfId="0" applyFont="1" applyFill="1" applyBorder="1" applyAlignment="1" applyProtection="1">
      <alignment horizontal="center" vertical="center" wrapText="1"/>
      <protection/>
    </xf>
    <xf numFmtId="0" fontId="71" fillId="35" borderId="28" xfId="0" applyFont="1" applyFill="1" applyBorder="1" applyAlignment="1" applyProtection="1">
      <alignment horizontal="center" vertical="center" wrapText="1"/>
      <protection/>
    </xf>
    <xf numFmtId="0" fontId="71" fillId="35" borderId="26" xfId="0" applyFont="1" applyFill="1" applyBorder="1" applyAlignment="1" applyProtection="1">
      <alignment horizontal="center" vertical="center" wrapText="1"/>
      <protection/>
    </xf>
    <xf numFmtId="0" fontId="71" fillId="35" borderId="16" xfId="0" applyFont="1" applyFill="1" applyBorder="1" applyAlignment="1" applyProtection="1">
      <alignment horizontal="center" vertical="center" wrapText="1"/>
      <protection/>
    </xf>
    <xf numFmtId="0" fontId="71" fillId="35" borderId="17" xfId="0" applyFont="1" applyFill="1" applyBorder="1" applyAlignment="1" applyProtection="1">
      <alignment horizontal="center" vertical="center" wrapText="1"/>
      <protection/>
    </xf>
    <xf numFmtId="0" fontId="71" fillId="35" borderId="29" xfId="0" applyFont="1" applyFill="1" applyBorder="1" applyAlignment="1" applyProtection="1">
      <alignment horizontal="center" vertical="center" wrapText="1"/>
      <protection/>
    </xf>
    <xf numFmtId="0" fontId="25" fillId="33" borderId="17" xfId="0" applyFont="1" applyFill="1" applyBorder="1" applyAlignment="1">
      <alignment horizontal="center" vertical="center"/>
    </xf>
    <xf numFmtId="0" fontId="23" fillId="33" borderId="17" xfId="0" applyFont="1" applyFill="1" applyBorder="1" applyAlignment="1">
      <alignment horizontal="center" vertical="center" wrapText="1"/>
    </xf>
    <xf numFmtId="0" fontId="2" fillId="38" borderId="32" xfId="0" applyFont="1" applyFill="1" applyBorder="1" applyAlignment="1">
      <alignment horizontal="center" vertical="center" wrapText="1"/>
    </xf>
    <xf numFmtId="0" fontId="2" fillId="38" borderId="33" xfId="0" applyFont="1" applyFill="1" applyBorder="1" applyAlignment="1">
      <alignment horizontal="center" vertical="center"/>
    </xf>
    <xf numFmtId="0" fontId="2" fillId="38" borderId="34" xfId="0" applyFont="1" applyFill="1" applyBorder="1" applyAlignment="1">
      <alignment horizontal="center" vertical="center"/>
    </xf>
    <xf numFmtId="0" fontId="2" fillId="38" borderId="35" xfId="0" applyFont="1" applyFill="1" applyBorder="1" applyAlignment="1">
      <alignment horizontal="center" vertical="center"/>
    </xf>
    <xf numFmtId="0" fontId="6" fillId="38" borderId="13" xfId="0" applyFont="1" applyFill="1" applyBorder="1" applyAlignment="1">
      <alignment horizontal="center" vertical="center" wrapText="1"/>
    </xf>
    <xf numFmtId="0" fontId="11" fillId="38" borderId="23" xfId="0" applyFont="1" applyFill="1" applyBorder="1" applyAlignment="1">
      <alignment horizontal="center" vertical="center"/>
    </xf>
    <xf numFmtId="0" fontId="11" fillId="38" borderId="14" xfId="0" applyFont="1" applyFill="1" applyBorder="1" applyAlignment="1">
      <alignment horizontal="center" vertical="center"/>
    </xf>
    <xf numFmtId="0" fontId="11" fillId="38" borderId="12" xfId="0" applyFont="1" applyFill="1" applyBorder="1" applyAlignment="1">
      <alignment horizontal="center" vertical="center"/>
    </xf>
    <xf numFmtId="0" fontId="12" fillId="38" borderId="36" xfId="0" applyFont="1" applyFill="1" applyBorder="1" applyAlignment="1">
      <alignment horizontal="center" vertical="center" wrapText="1"/>
    </xf>
    <xf numFmtId="0" fontId="13" fillId="38" borderId="17" xfId="0" applyFont="1" applyFill="1" applyBorder="1" applyAlignment="1">
      <alignment horizontal="center" vertical="center"/>
    </xf>
    <xf numFmtId="0" fontId="13" fillId="38" borderId="37" xfId="0" applyFont="1" applyFill="1" applyBorder="1" applyAlignment="1">
      <alignment horizontal="center" vertical="center"/>
    </xf>
    <xf numFmtId="0" fontId="68" fillId="33" borderId="0" xfId="0" applyFont="1" applyFill="1" applyAlignment="1">
      <alignment horizontal="center" vertical="center"/>
    </xf>
    <xf numFmtId="0" fontId="26" fillId="33" borderId="0" xfId="0" applyFont="1" applyFill="1" applyAlignment="1">
      <alignment horizontal="center" vertical="center"/>
    </xf>
    <xf numFmtId="41" fontId="1" fillId="34" borderId="27" xfId="0" applyNumberFormat="1" applyFont="1" applyFill="1" applyBorder="1" applyAlignment="1">
      <alignment horizontal="center" vertical="center" wrapText="1"/>
    </xf>
    <xf numFmtId="41" fontId="1" fillId="34" borderId="31" xfId="0" applyNumberFormat="1" applyFont="1" applyFill="1" applyBorder="1" applyAlignment="1">
      <alignment horizontal="center" vertical="center" wrapText="1"/>
    </xf>
    <xf numFmtId="49" fontId="67" fillId="42" borderId="27" xfId="0" applyNumberFormat="1" applyFont="1" applyFill="1" applyBorder="1" applyAlignment="1">
      <alignment horizontal="right" vertical="center" wrapText="1"/>
    </xf>
    <xf numFmtId="49" fontId="67" fillId="42" borderId="30" xfId="0" applyNumberFormat="1" applyFont="1" applyFill="1" applyBorder="1" applyAlignment="1">
      <alignment horizontal="right" vertical="center" wrapText="1"/>
    </xf>
    <xf numFmtId="49" fontId="67" fillId="42" borderId="31" xfId="0" applyNumberFormat="1" applyFont="1" applyFill="1" applyBorder="1" applyAlignment="1">
      <alignment horizontal="right" vertical="center" wrapText="1"/>
    </xf>
    <xf numFmtId="41" fontId="67" fillId="42" borderId="27" xfId="0" applyNumberFormat="1" applyFont="1" applyFill="1" applyBorder="1" applyAlignment="1">
      <alignment horizontal="center" vertical="center" wrapText="1"/>
    </xf>
    <xf numFmtId="41" fontId="67" fillId="42" borderId="31" xfId="0" applyNumberFormat="1" applyFont="1" applyFill="1" applyBorder="1" applyAlignment="1">
      <alignment horizontal="center" vertical="center" wrapText="1"/>
    </xf>
    <xf numFmtId="49" fontId="1" fillId="34" borderId="27" xfId="0" applyNumberFormat="1" applyFont="1" applyFill="1" applyBorder="1" applyAlignment="1">
      <alignment horizontal="center" vertical="center" wrapText="1"/>
    </xf>
    <xf numFmtId="49" fontId="1" fillId="34" borderId="31" xfId="0" applyNumberFormat="1" applyFont="1" applyFill="1" applyBorder="1" applyAlignment="1">
      <alignment horizontal="center" vertical="center" wrapText="1"/>
    </xf>
    <xf numFmtId="0" fontId="54" fillId="33" borderId="0" xfId="0" applyFont="1" applyFill="1" applyAlignment="1">
      <alignment horizontal="left"/>
    </xf>
    <xf numFmtId="0" fontId="31" fillId="33" borderId="0" xfId="0" applyFont="1" applyFill="1" applyAlignment="1">
      <alignment horizontal="center"/>
    </xf>
    <xf numFmtId="0" fontId="51" fillId="33" borderId="0" xfId="0" applyFont="1" applyFill="1" applyAlignment="1">
      <alignment horizontal="center"/>
    </xf>
    <xf numFmtId="0" fontId="1" fillId="33" borderId="27" xfId="0" applyFont="1" applyFill="1" applyBorder="1" applyAlignment="1">
      <alignment horizontal="left" vertical="center" wrapText="1"/>
    </xf>
    <xf numFmtId="0" fontId="31" fillId="33" borderId="30" xfId="0" applyFont="1" applyFill="1" applyBorder="1" applyAlignment="1">
      <alignment horizontal="left" vertical="center" wrapText="1"/>
    </xf>
    <xf numFmtId="0" fontId="31" fillId="33" borderId="31" xfId="0" applyFont="1" applyFill="1" applyBorder="1" applyAlignment="1">
      <alignment horizontal="left" vertical="center" wrapText="1"/>
    </xf>
    <xf numFmtId="0" fontId="1" fillId="33" borderId="21" xfId="0" applyFont="1" applyFill="1" applyBorder="1" applyAlignment="1">
      <alignment horizontal="center" vertical="center" wrapText="1"/>
    </xf>
    <xf numFmtId="0" fontId="31" fillId="33" borderId="21" xfId="0" applyFont="1" applyFill="1" applyBorder="1" applyAlignment="1">
      <alignment horizontal="center" vertical="center" wrapText="1"/>
    </xf>
    <xf numFmtId="0" fontId="31" fillId="33" borderId="21" xfId="0" applyFont="1" applyFill="1" applyBorder="1" applyAlignment="1">
      <alignment horizontal="center"/>
    </xf>
    <xf numFmtId="0" fontId="31" fillId="33" borderId="0" xfId="0" applyFont="1" applyFill="1" applyAlignment="1">
      <alignment horizontal="left"/>
    </xf>
    <xf numFmtId="0" fontId="51" fillId="33" borderId="0" xfId="0" applyFont="1" applyFill="1" applyAlignment="1">
      <alignment horizontal="left"/>
    </xf>
    <xf numFmtId="0" fontId="53" fillId="33" borderId="0" xfId="0" applyFont="1" applyFill="1" applyAlignment="1">
      <alignment horizontal="left"/>
    </xf>
    <xf numFmtId="0" fontId="1" fillId="33" borderId="0" xfId="0" applyFont="1" applyFill="1" applyAlignment="1">
      <alignment horizontal="left"/>
    </xf>
    <xf numFmtId="49" fontId="25" fillId="33" borderId="0" xfId="0" applyNumberFormat="1" applyFont="1" applyFill="1" applyAlignment="1">
      <alignment horizontal="left" vertical="center" wrapText="1"/>
    </xf>
    <xf numFmtId="0" fontId="25" fillId="33" borderId="0" xfId="0" applyNumberFormat="1" applyFont="1" applyFill="1" applyAlignment="1">
      <alignment horizontal="left" vertical="center" wrapText="1"/>
    </xf>
    <xf numFmtId="0" fontId="33" fillId="33" borderId="21" xfId="0" applyFont="1" applyFill="1" applyBorder="1" applyAlignment="1">
      <alignment horizontal="center" vertical="center" wrapText="1"/>
    </xf>
    <xf numFmtId="0" fontId="33" fillId="33" borderId="21" xfId="0" applyFont="1" applyFill="1" applyBorder="1" applyAlignment="1">
      <alignment horizontal="center" vertical="center"/>
    </xf>
    <xf numFmtId="0" fontId="48" fillId="33" borderId="0" xfId="0" applyFont="1" applyFill="1" applyAlignment="1">
      <alignment horizontal="center"/>
    </xf>
    <xf numFmtId="0" fontId="1" fillId="33" borderId="0" xfId="0" applyFont="1" applyFill="1" applyAlignment="1">
      <alignment horizontal="left" vertical="center"/>
    </xf>
    <xf numFmtId="0" fontId="127"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28" fillId="0" borderId="0" xfId="0" applyFont="1" applyAlignment="1">
      <alignment horizontal="left" vertical="center"/>
    </xf>
    <xf numFmtId="0" fontId="0" fillId="0" borderId="0" xfId="0" applyAlignment="1" quotePrefix="1">
      <alignment horizontal="left" vertical="center"/>
    </xf>
    <xf numFmtId="0" fontId="0" fillId="0" borderId="0" xfId="0" applyAlignment="1" quotePrefix="1">
      <alignment horizontal="left" vertical="center" wrapText="1"/>
    </xf>
    <xf numFmtId="0" fontId="71" fillId="35" borderId="25" xfId="0" applyFont="1" applyFill="1" applyBorder="1" applyAlignment="1">
      <alignment horizontal="center" vertical="center" wrapText="1" shrinkToFit="1"/>
    </xf>
    <xf numFmtId="0" fontId="71" fillId="35" borderId="28" xfId="0" applyFont="1" applyFill="1" applyBorder="1" applyAlignment="1">
      <alignment horizontal="center" vertical="center" wrapText="1" shrinkToFit="1"/>
    </xf>
    <xf numFmtId="0" fontId="71" fillId="35" borderId="26" xfId="0" applyFont="1" applyFill="1" applyBorder="1" applyAlignment="1">
      <alignment horizontal="center" vertical="center" wrapText="1" shrinkToFit="1"/>
    </xf>
    <xf numFmtId="0" fontId="71" fillId="35" borderId="16" xfId="0" applyFont="1" applyFill="1" applyBorder="1" applyAlignment="1">
      <alignment horizontal="center" vertical="center" wrapText="1" shrinkToFit="1"/>
    </xf>
    <xf numFmtId="0" fontId="71" fillId="35" borderId="17" xfId="0" applyFont="1" applyFill="1" applyBorder="1" applyAlignment="1">
      <alignment horizontal="center" vertical="center" wrapText="1" shrinkToFit="1"/>
    </xf>
    <xf numFmtId="0" fontId="71" fillId="35" borderId="29" xfId="0" applyFont="1" applyFill="1" applyBorder="1" applyAlignment="1">
      <alignment horizontal="center" vertical="center" wrapText="1" shrinkToFit="1"/>
    </xf>
    <xf numFmtId="0" fontId="31" fillId="34" borderId="25" xfId="0" applyFont="1" applyFill="1" applyBorder="1" applyAlignment="1">
      <alignment horizontal="left" vertical="center" wrapText="1"/>
    </xf>
    <xf numFmtId="0" fontId="31" fillId="34" borderId="28" xfId="0" applyFont="1" applyFill="1" applyBorder="1" applyAlignment="1">
      <alignment horizontal="left" vertical="center" wrapText="1"/>
    </xf>
    <xf numFmtId="0" fontId="31" fillId="34" borderId="26" xfId="0" applyFont="1" applyFill="1" applyBorder="1" applyAlignment="1">
      <alignment horizontal="left" vertical="center" wrapText="1"/>
    </xf>
    <xf numFmtId="0" fontId="31" fillId="34" borderId="14" xfId="0" applyFont="1" applyFill="1" applyBorder="1" applyAlignment="1">
      <alignment horizontal="left" vertical="center" wrapText="1"/>
    </xf>
    <xf numFmtId="0" fontId="31" fillId="34" borderId="0" xfId="0" applyFont="1" applyFill="1" applyAlignment="1">
      <alignment horizontal="left" vertical="center" wrapText="1"/>
    </xf>
    <xf numFmtId="0" fontId="31" fillId="34" borderId="15" xfId="0" applyFont="1" applyFill="1" applyBorder="1" applyAlignment="1">
      <alignment horizontal="left" vertical="center" wrapText="1"/>
    </xf>
    <xf numFmtId="0" fontId="31" fillId="34" borderId="16" xfId="0" applyFont="1" applyFill="1" applyBorder="1" applyAlignment="1">
      <alignment horizontal="left" vertical="center" wrapText="1"/>
    </xf>
    <xf numFmtId="0" fontId="31" fillId="34" borderId="17" xfId="0" applyFont="1" applyFill="1" applyBorder="1" applyAlignment="1">
      <alignment horizontal="left" vertical="center" wrapText="1"/>
    </xf>
    <xf numFmtId="0" fontId="31" fillId="34" borderId="29" xfId="0" applyFont="1" applyFill="1" applyBorder="1" applyAlignment="1">
      <alignment horizontal="left" vertical="center" wrapText="1"/>
    </xf>
    <xf numFmtId="49" fontId="130" fillId="34" borderId="30" xfId="0" applyNumberFormat="1" applyFont="1" applyFill="1" applyBorder="1" applyAlignment="1">
      <alignment horizontal="center" vertical="center"/>
    </xf>
    <xf numFmtId="0" fontId="40" fillId="43" borderId="25" xfId="0" applyFont="1" applyFill="1" applyBorder="1" applyAlignment="1">
      <alignment horizontal="left" vertical="center" wrapText="1"/>
    </xf>
    <xf numFmtId="0" fontId="40" fillId="43" borderId="28" xfId="0" applyFont="1" applyFill="1" applyBorder="1" applyAlignment="1">
      <alignment horizontal="left" vertical="center" wrapText="1"/>
    </xf>
    <xf numFmtId="0" fontId="40" fillId="43" borderId="26" xfId="0" applyFont="1" applyFill="1" applyBorder="1" applyAlignment="1">
      <alignment horizontal="left" vertical="center" wrapText="1"/>
    </xf>
    <xf numFmtId="0" fontId="40" fillId="43" borderId="16" xfId="0" applyFont="1" applyFill="1" applyBorder="1" applyAlignment="1">
      <alignment horizontal="left" vertical="center" wrapText="1"/>
    </xf>
    <xf numFmtId="0" fontId="40" fillId="43" borderId="17" xfId="0" applyFont="1" applyFill="1" applyBorder="1" applyAlignment="1">
      <alignment horizontal="left" vertical="center" wrapText="1"/>
    </xf>
    <xf numFmtId="0" fontId="40" fillId="43" borderId="29" xfId="0" applyFont="1" applyFill="1" applyBorder="1" applyAlignment="1">
      <alignment horizontal="left" vertical="center" wrapText="1"/>
    </xf>
    <xf numFmtId="0" fontId="1" fillId="33" borderId="0" xfId="0" applyNumberFormat="1" applyFont="1" applyFill="1" applyAlignment="1">
      <alignment horizontal="left" vertical="center" wrapText="1"/>
    </xf>
    <xf numFmtId="0" fontId="19" fillId="0" borderId="15" xfId="0" applyFont="1" applyBorder="1" applyAlignment="1">
      <alignment horizontal="left" vertical="center" wrapText="1"/>
    </xf>
    <xf numFmtId="0" fontId="19" fillId="0" borderId="23" xfId="0" applyFont="1" applyBorder="1" applyAlignment="1">
      <alignment horizontal="left" vertical="center" wrapText="1"/>
    </xf>
    <xf numFmtId="0" fontId="19" fillId="0" borderId="14" xfId="0" applyFont="1" applyBorder="1" applyAlignment="1">
      <alignment horizontal="left" vertical="center" wrapText="1"/>
    </xf>
    <xf numFmtId="0" fontId="0" fillId="0" borderId="17" xfId="0" applyBorder="1" applyAlignment="1">
      <alignment horizontal="center"/>
    </xf>
    <xf numFmtId="0" fontId="0" fillId="0" borderId="21" xfId="0" applyBorder="1" applyAlignment="1">
      <alignment horizontal="center"/>
    </xf>
    <xf numFmtId="0" fontId="84" fillId="0" borderId="0" xfId="0" applyFont="1" applyAlignment="1">
      <alignment horizontal="left" vertical="center" wrapText="1"/>
    </xf>
    <xf numFmtId="0" fontId="0" fillId="0" borderId="0" xfId="0" applyFont="1" applyAlignment="1">
      <alignment horizontal="left" vertical="center" wrapText="1"/>
    </xf>
    <xf numFmtId="0" fontId="84" fillId="0" borderId="0" xfId="0" applyFont="1" applyAlignment="1" quotePrefix="1">
      <alignment horizontal="left" vertical="center" wrapText="1"/>
    </xf>
    <xf numFmtId="0" fontId="81" fillId="0" borderId="0" xfId="0" applyFont="1" applyAlignment="1">
      <alignment horizontal="left" vertical="center" wrapText="1"/>
    </xf>
    <xf numFmtId="0" fontId="83" fillId="0" borderId="0" xfId="0" applyFont="1" applyAlignment="1">
      <alignment horizontal="left" vertical="center" wrapText="1"/>
    </xf>
    <xf numFmtId="0" fontId="17" fillId="41" borderId="22" xfId="58" applyFont="1" applyFill="1" applyBorder="1" applyAlignment="1">
      <alignment horizontal="center" vertical="center" wrapText="1"/>
      <protection/>
    </xf>
    <xf numFmtId="0" fontId="17" fillId="41" borderId="23" xfId="58" applyFont="1" applyFill="1" applyBorder="1" applyAlignment="1">
      <alignment horizontal="center" vertical="center" wrapText="1"/>
      <protection/>
    </xf>
    <xf numFmtId="0" fontId="17" fillId="41" borderId="24" xfId="58" applyFont="1" applyFill="1" applyBorder="1" applyAlignment="1">
      <alignment horizontal="center" vertical="center" wrapText="1"/>
      <protection/>
    </xf>
    <xf numFmtId="0" fontId="17" fillId="0" borderId="22" xfId="58" applyFont="1" applyBorder="1" applyAlignment="1">
      <alignment horizontal="center" vertical="center" wrapText="1"/>
      <protection/>
    </xf>
    <xf numFmtId="0" fontId="17" fillId="0" borderId="23" xfId="58" applyFont="1" applyBorder="1" applyAlignment="1">
      <alignment horizontal="center" vertical="center" wrapText="1"/>
      <protection/>
    </xf>
    <xf numFmtId="0" fontId="17" fillId="0" borderId="24" xfId="58" applyFont="1" applyBorder="1" applyAlignment="1">
      <alignment horizontal="center" vertical="center" wrapText="1"/>
      <protection/>
    </xf>
    <xf numFmtId="0" fontId="17" fillId="41" borderId="21" xfId="58" applyFont="1" applyFill="1" applyBorder="1" applyAlignment="1">
      <alignment horizontal="center" vertical="center" wrapText="1"/>
      <protection/>
    </xf>
    <xf numFmtId="0" fontId="17" fillId="41" borderId="25" xfId="58" applyFont="1" applyFill="1" applyBorder="1" applyAlignment="1">
      <alignment horizontal="center" vertical="center" wrapText="1"/>
      <protection/>
    </xf>
    <xf numFmtId="0" fontId="17" fillId="41" borderId="28" xfId="58" applyFont="1" applyFill="1" applyBorder="1" applyAlignment="1">
      <alignment horizontal="center" vertical="center" wrapText="1"/>
      <protection/>
    </xf>
    <xf numFmtId="0" fontId="17" fillId="41" borderId="26" xfId="58"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3" xfId="58"/>
    <cellStyle name="Normal_Dichso" xfId="59"/>
    <cellStyle name="Normal_DocSoUnicode" xfId="60"/>
    <cellStyle name="Normal_mau bieu gml"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72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715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4848225" y="8286750"/>
          <a:ext cx="2295525"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98195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9248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5057775" y="8286750"/>
          <a:ext cx="22955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247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6676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104775</xdr:rowOff>
    </xdr:from>
    <xdr:to>
      <xdr:col>7</xdr:col>
      <xdr:colOff>866775</xdr:colOff>
      <xdr:row>45</xdr:row>
      <xdr:rowOff>0</xdr:rowOff>
    </xdr:to>
    <xdr:pic>
      <xdr:nvPicPr>
        <xdr:cNvPr id="4" name="Picture 5"/>
        <xdr:cNvPicPr preferRelativeResize="1">
          <a:picLocks noChangeAspect="1"/>
        </xdr:cNvPicPr>
      </xdr:nvPicPr>
      <xdr:blipFill>
        <a:blip r:embed="rId2"/>
        <a:stretch>
          <a:fillRect/>
        </a:stretch>
      </xdr:blipFill>
      <xdr:spPr>
        <a:xfrm>
          <a:off x="4800600" y="8305800"/>
          <a:ext cx="2295525"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8390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7819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104775</xdr:rowOff>
    </xdr:from>
    <xdr:to>
      <xdr:col>7</xdr:col>
      <xdr:colOff>866775</xdr:colOff>
      <xdr:row>45</xdr:row>
      <xdr:rowOff>0</xdr:rowOff>
    </xdr:to>
    <xdr:pic>
      <xdr:nvPicPr>
        <xdr:cNvPr id="4" name="Picture 5"/>
        <xdr:cNvPicPr preferRelativeResize="1">
          <a:picLocks noChangeAspect="1"/>
        </xdr:cNvPicPr>
      </xdr:nvPicPr>
      <xdr:blipFill>
        <a:blip r:embed="rId2"/>
        <a:stretch>
          <a:fillRect/>
        </a:stretch>
      </xdr:blipFill>
      <xdr:spPr>
        <a:xfrm>
          <a:off x="4914900" y="8305800"/>
          <a:ext cx="229552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AJ67"/>
  <sheetViews>
    <sheetView showGridLines="0" tabSelected="1" view="pageBreakPreview" zoomScale="70" zoomScaleNormal="70" zoomScaleSheetLayoutView="70" zoomScalePageLayoutView="0" workbookViewId="0" topLeftCell="A1">
      <selection activeCell="W4" sqref="W4"/>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6" width="23.421875" style="3" customWidth="1"/>
    <col min="7" max="8" width="3.00390625" style="3" customWidth="1"/>
    <col min="9" max="9" width="23.421875" style="3" customWidth="1"/>
    <col min="10" max="10" width="26.28125" style="3" customWidth="1"/>
    <col min="11" max="11" width="30.7109375" style="3" customWidth="1"/>
    <col min="12" max="12" width="5.421875" style="3" customWidth="1"/>
    <col min="13" max="13" width="11.8515625" style="3" customWidth="1"/>
    <col min="14" max="14" width="18.140625" style="3" customWidth="1"/>
    <col min="15" max="15" width="24.00390625" style="3" customWidth="1"/>
    <col min="16" max="16" width="10.28125" style="3" customWidth="1"/>
    <col min="17" max="17" width="2.140625" style="3" customWidth="1"/>
    <col min="18" max="18" width="4.421875" style="3" customWidth="1"/>
    <col min="19" max="19" width="11.8515625" style="3" customWidth="1"/>
    <col min="20" max="20" width="5.421875" style="3" customWidth="1"/>
    <col min="21" max="21" width="3.421875" style="3" customWidth="1"/>
    <col min="22" max="29" width="5.28125" style="3" customWidth="1"/>
    <col min="30" max="30" width="10.421875" style="3" customWidth="1"/>
    <col min="31" max="31" width="10.421875" style="3" hidden="1" customWidth="1"/>
    <col min="32" max="16384" width="10.421875" style="3" customWidth="1"/>
  </cols>
  <sheetData>
    <row r="2" spans="2:31" ht="28.5" customHeight="1">
      <c r="B2" s="315" t="s">
        <v>38</v>
      </c>
      <c r="C2" s="316"/>
      <c r="D2" s="316"/>
      <c r="E2" s="316"/>
      <c r="F2" s="316"/>
      <c r="G2" s="316"/>
      <c r="H2" s="316"/>
      <c r="I2" s="316"/>
      <c r="J2" s="316"/>
      <c r="K2" s="316"/>
      <c r="L2" s="316"/>
      <c r="M2" s="316"/>
      <c r="N2" s="316"/>
      <c r="O2" s="316"/>
      <c r="P2" s="316"/>
      <c r="Q2" s="316"/>
      <c r="R2" s="316"/>
      <c r="S2" s="316"/>
      <c r="T2" s="317"/>
      <c r="U2" s="318"/>
      <c r="V2" s="2"/>
      <c r="W2" s="2"/>
      <c r="X2" s="2"/>
      <c r="Y2" s="2"/>
      <c r="AE2" s="3" t="s">
        <v>43</v>
      </c>
    </row>
    <row r="3" spans="2:31" ht="27.75" customHeight="1">
      <c r="B3" s="319" t="s">
        <v>0</v>
      </c>
      <c r="C3" s="320"/>
      <c r="D3" s="320"/>
      <c r="E3" s="320"/>
      <c r="F3" s="320"/>
      <c r="G3" s="320"/>
      <c r="H3" s="320"/>
      <c r="I3" s="320"/>
      <c r="J3" s="320"/>
      <c r="K3" s="320"/>
      <c r="L3" s="320"/>
      <c r="M3" s="320"/>
      <c r="N3" s="320"/>
      <c r="O3" s="320"/>
      <c r="P3" s="320"/>
      <c r="Q3" s="320"/>
      <c r="R3" s="320"/>
      <c r="S3" s="320"/>
      <c r="T3" s="321"/>
      <c r="U3" s="322"/>
      <c r="V3" s="2"/>
      <c r="W3" s="2"/>
      <c r="X3" s="2"/>
      <c r="Y3" s="2"/>
      <c r="AE3" s="3" t="s">
        <v>42</v>
      </c>
    </row>
    <row r="4" spans="2:31" ht="27.75" customHeight="1">
      <c r="B4" s="323" t="str">
        <f>Data!D21</f>
        <v>E-mail: info@imtc.vn, Tel: 024.6291.1900 </v>
      </c>
      <c r="C4" s="324"/>
      <c r="D4" s="324"/>
      <c r="E4" s="324"/>
      <c r="F4" s="324"/>
      <c r="G4" s="324"/>
      <c r="H4" s="324"/>
      <c r="I4" s="324"/>
      <c r="J4" s="324"/>
      <c r="K4" s="324"/>
      <c r="L4" s="324"/>
      <c r="M4" s="324"/>
      <c r="N4" s="324"/>
      <c r="O4" s="324"/>
      <c r="P4" s="324"/>
      <c r="Q4" s="324"/>
      <c r="R4" s="324"/>
      <c r="S4" s="324"/>
      <c r="T4" s="324"/>
      <c r="U4" s="325"/>
      <c r="V4" s="2"/>
      <c r="W4" s="2"/>
      <c r="X4" s="2"/>
      <c r="Y4" s="2"/>
      <c r="AE4" s="3" t="s">
        <v>41</v>
      </c>
    </row>
    <row r="5" spans="2:21" ht="18.75" customHeight="1">
      <c r="B5" s="172" t="s">
        <v>149</v>
      </c>
      <c r="C5" s="1"/>
      <c r="D5" s="1"/>
      <c r="E5" s="1"/>
      <c r="F5" s="1"/>
      <c r="G5" s="1"/>
      <c r="H5" s="1"/>
      <c r="I5" s="1"/>
      <c r="J5" s="1"/>
      <c r="K5" s="1"/>
      <c r="L5" s="5"/>
      <c r="M5" s="6"/>
      <c r="N5" s="6"/>
      <c r="O5" s="6"/>
      <c r="P5" s="6"/>
      <c r="Q5" s="1"/>
      <c r="R5" s="1"/>
      <c r="S5" s="1"/>
      <c r="T5" s="1"/>
      <c r="U5" s="154"/>
    </row>
    <row r="6" spans="2:21" ht="18.75">
      <c r="B6" s="4"/>
      <c r="C6" s="326" t="s">
        <v>171</v>
      </c>
      <c r="D6" s="326"/>
      <c r="E6" s="326"/>
      <c r="F6" s="327" t="s">
        <v>172</v>
      </c>
      <c r="G6" s="327"/>
      <c r="H6" s="327"/>
      <c r="I6" s="327"/>
      <c r="J6" s="327"/>
      <c r="K6" s="327"/>
      <c r="L6" s="327"/>
      <c r="M6" s="327"/>
      <c r="N6" s="327"/>
      <c r="O6" s="326" t="s">
        <v>236</v>
      </c>
      <c r="P6" s="326"/>
      <c r="Q6" s="326"/>
      <c r="R6" s="326"/>
      <c r="S6" s="326"/>
      <c r="T6" s="326"/>
      <c r="U6" s="155"/>
    </row>
    <row r="7" spans="2:21" ht="18.75" customHeight="1">
      <c r="B7" s="4"/>
      <c r="C7" s="299" t="s">
        <v>88</v>
      </c>
      <c r="D7" s="299"/>
      <c r="E7" s="299"/>
      <c r="F7" s="314" t="s">
        <v>238</v>
      </c>
      <c r="G7" s="314"/>
      <c r="H7" s="314"/>
      <c r="I7" s="314"/>
      <c r="J7" s="314"/>
      <c r="K7" s="314"/>
      <c r="L7" s="314"/>
      <c r="M7" s="314"/>
      <c r="N7" s="314"/>
      <c r="O7" s="313" t="s">
        <v>237</v>
      </c>
      <c r="P7" s="313"/>
      <c r="Q7" s="313"/>
      <c r="R7" s="313"/>
      <c r="S7" s="313"/>
      <c r="T7" s="313"/>
      <c r="U7" s="155"/>
    </row>
    <row r="8" spans="2:21" ht="18.75" customHeight="1">
      <c r="B8" s="8"/>
      <c r="C8" s="300" t="s">
        <v>2</v>
      </c>
      <c r="D8" s="300"/>
      <c r="E8" s="300"/>
      <c r="F8" s="307" t="s">
        <v>126</v>
      </c>
      <c r="G8" s="308"/>
      <c r="H8" s="308"/>
      <c r="I8" s="308"/>
      <c r="J8" s="308"/>
      <c r="K8" s="308"/>
      <c r="L8" s="308"/>
      <c r="M8" s="308"/>
      <c r="N8" s="309"/>
      <c r="O8" s="301" t="str">
        <f>IF(C8="HN",VLOOKUP(F8,Data!$D$2:$M$18,2,FALSE),IF(C8="HCM",VLOOKUP(F8,Data!$D$2:$M$18,3,FALSE),IF(C8="Hải Phòng",VLOOKUP(F8,Data!$D$2:$M$18,6,FALSE),VLOOKUP(F8,Data!$D$2:$M$18,7,FALSE))))</f>
        <v>19&amp;20/03/2024</v>
      </c>
      <c r="P8" s="302"/>
      <c r="Q8" s="302"/>
      <c r="R8" s="302"/>
      <c r="S8" s="302"/>
      <c r="T8" s="303"/>
      <c r="U8" s="155"/>
    </row>
    <row r="9" spans="2:21" ht="25.5" customHeight="1">
      <c r="B9" s="9"/>
      <c r="C9" s="300"/>
      <c r="D9" s="300"/>
      <c r="E9" s="300"/>
      <c r="F9" s="310"/>
      <c r="G9" s="311"/>
      <c r="H9" s="311"/>
      <c r="I9" s="311"/>
      <c r="J9" s="311"/>
      <c r="K9" s="311"/>
      <c r="L9" s="311"/>
      <c r="M9" s="311"/>
      <c r="N9" s="312"/>
      <c r="O9" s="304"/>
      <c r="P9" s="305"/>
      <c r="Q9" s="305"/>
      <c r="R9" s="305"/>
      <c r="S9" s="305"/>
      <c r="T9" s="306"/>
      <c r="U9" s="155"/>
    </row>
    <row r="10" spans="2:21" ht="20.25">
      <c r="B10" s="172" t="s">
        <v>150</v>
      </c>
      <c r="C10" s="10"/>
      <c r="D10" s="10"/>
      <c r="E10" s="10"/>
      <c r="F10" s="10"/>
      <c r="G10" s="10"/>
      <c r="H10" s="10"/>
      <c r="I10" s="10"/>
      <c r="J10" s="1"/>
      <c r="K10" s="1"/>
      <c r="L10" s="5"/>
      <c r="M10" s="6"/>
      <c r="N10" s="6"/>
      <c r="O10" s="6"/>
      <c r="P10" s="6"/>
      <c r="Q10" s="1"/>
      <c r="R10" s="1"/>
      <c r="S10" s="1"/>
      <c r="T10" s="1"/>
      <c r="U10" s="155"/>
    </row>
    <row r="11" spans="2:21" ht="15.75">
      <c r="B11" s="11"/>
      <c r="C11" s="12" t="s">
        <v>3</v>
      </c>
      <c r="D11" s="12"/>
      <c r="E11" s="1"/>
      <c r="F11" s="10"/>
      <c r="G11" s="10"/>
      <c r="H11" s="10"/>
      <c r="I11" s="10"/>
      <c r="J11" s="1"/>
      <c r="K11" s="1"/>
      <c r="L11" s="5"/>
      <c r="M11" s="5"/>
      <c r="N11" s="5"/>
      <c r="O11" s="6"/>
      <c r="P11" s="6"/>
      <c r="Q11" s="1"/>
      <c r="R11" s="1"/>
      <c r="S11" s="1"/>
      <c r="T11" s="1"/>
      <c r="U11" s="155"/>
    </row>
    <row r="12" spans="2:21" ht="21" customHeight="1">
      <c r="B12" s="11"/>
      <c r="C12" s="13" t="s">
        <v>4</v>
      </c>
      <c r="D12" s="13"/>
      <c r="E12" s="10"/>
      <c r="F12" s="10"/>
      <c r="G12" s="10"/>
      <c r="H12" s="10"/>
      <c r="I12" s="10"/>
      <c r="J12" s="1"/>
      <c r="K12" s="1"/>
      <c r="L12" s="5"/>
      <c r="M12" s="14"/>
      <c r="N12" s="14"/>
      <c r="O12" s="1"/>
      <c r="P12" s="1"/>
      <c r="Q12" s="1"/>
      <c r="R12" s="1"/>
      <c r="S12" s="1"/>
      <c r="T12" s="1"/>
      <c r="U12" s="155"/>
    </row>
    <row r="13" spans="2:36" ht="24" customHeight="1">
      <c r="B13" s="8"/>
      <c r="C13" s="279" t="s">
        <v>141</v>
      </c>
      <c r="D13" s="279"/>
      <c r="E13" s="274"/>
      <c r="F13" s="286" t="s">
        <v>167</v>
      </c>
      <c r="G13" s="287"/>
      <c r="H13" s="287"/>
      <c r="I13" s="287"/>
      <c r="J13" s="287"/>
      <c r="K13" s="287"/>
      <c r="L13" s="287"/>
      <c r="M13" s="287"/>
      <c r="N13" s="287"/>
      <c r="O13" s="287"/>
      <c r="P13" s="287"/>
      <c r="Q13" s="287"/>
      <c r="R13" s="287"/>
      <c r="S13" s="287"/>
      <c r="T13" s="298"/>
      <c r="U13" s="153"/>
      <c r="V13" s="152"/>
      <c r="W13" s="152"/>
      <c r="X13" s="152"/>
      <c r="Y13" s="152"/>
      <c r="Z13" s="152"/>
      <c r="AA13" s="152"/>
      <c r="AB13" s="152"/>
      <c r="AC13" s="152"/>
      <c r="AD13" s="152"/>
      <c r="AE13" s="152"/>
      <c r="AF13" s="152"/>
      <c r="AG13" s="152"/>
      <c r="AH13" s="152"/>
      <c r="AI13" s="152"/>
      <c r="AJ13" s="152"/>
    </row>
    <row r="14" spans="2:25" ht="42" customHeight="1">
      <c r="B14" s="9"/>
      <c r="C14" s="279"/>
      <c r="D14" s="279"/>
      <c r="E14" s="274"/>
      <c r="F14" s="280"/>
      <c r="G14" s="280"/>
      <c r="H14" s="280"/>
      <c r="I14" s="280"/>
      <c r="J14" s="280"/>
      <c r="K14" s="280"/>
      <c r="L14" s="280"/>
      <c r="M14" s="280"/>
      <c r="N14" s="280"/>
      <c r="O14" s="280"/>
      <c r="P14" s="280"/>
      <c r="Q14" s="280"/>
      <c r="R14" s="280"/>
      <c r="S14" s="280"/>
      <c r="T14" s="281"/>
      <c r="U14" s="16"/>
      <c r="V14" s="15"/>
      <c r="W14" s="15"/>
      <c r="X14" s="15"/>
      <c r="Y14" s="15"/>
    </row>
    <row r="15" spans="2:21" ht="33.75" customHeight="1">
      <c r="B15" s="9"/>
      <c r="C15" s="282" t="s">
        <v>142</v>
      </c>
      <c r="D15" s="283"/>
      <c r="E15" s="283"/>
      <c r="F15" s="286" t="s">
        <v>168</v>
      </c>
      <c r="G15" s="287"/>
      <c r="H15" s="287"/>
      <c r="I15" s="278"/>
      <c r="J15" s="278"/>
      <c r="K15" s="288" t="s">
        <v>162</v>
      </c>
      <c r="L15" s="290"/>
      <c r="M15" s="291"/>
      <c r="N15" s="291"/>
      <c r="O15" s="291"/>
      <c r="P15" s="291"/>
      <c r="Q15" s="291"/>
      <c r="R15" s="291"/>
      <c r="S15" s="291"/>
      <c r="T15" s="292"/>
      <c r="U15" s="17"/>
    </row>
    <row r="16" spans="2:21" ht="54" customHeight="1">
      <c r="B16" s="9"/>
      <c r="C16" s="284"/>
      <c r="D16" s="285"/>
      <c r="E16" s="285"/>
      <c r="F16" s="296"/>
      <c r="G16" s="297"/>
      <c r="H16" s="297"/>
      <c r="I16" s="297"/>
      <c r="J16" s="297"/>
      <c r="K16" s="289"/>
      <c r="L16" s="293"/>
      <c r="M16" s="294"/>
      <c r="N16" s="294"/>
      <c r="O16" s="294"/>
      <c r="P16" s="294"/>
      <c r="Q16" s="294"/>
      <c r="R16" s="294"/>
      <c r="S16" s="294"/>
      <c r="T16" s="295"/>
      <c r="U16" s="17"/>
    </row>
    <row r="17" spans="2:21" ht="28.5" customHeight="1">
      <c r="B17" s="9"/>
      <c r="C17" s="274" t="s">
        <v>143</v>
      </c>
      <c r="D17" s="274"/>
      <c r="E17" s="274"/>
      <c r="F17" s="275" t="s">
        <v>169</v>
      </c>
      <c r="G17" s="275"/>
      <c r="H17" s="275"/>
      <c r="I17" s="275"/>
      <c r="J17" s="275"/>
      <c r="K17" s="177" t="s">
        <v>163</v>
      </c>
      <c r="L17" s="276"/>
      <c r="M17" s="276"/>
      <c r="N17" s="276"/>
      <c r="O17" s="276"/>
      <c r="P17" s="276"/>
      <c r="Q17" s="276"/>
      <c r="R17" s="276"/>
      <c r="S17" s="276"/>
      <c r="T17" s="276"/>
      <c r="U17" s="17"/>
    </row>
    <row r="18" spans="2:21" ht="28.5" customHeight="1">
      <c r="B18" s="9"/>
      <c r="C18" s="274"/>
      <c r="D18" s="274"/>
      <c r="E18" s="274"/>
      <c r="F18" s="277"/>
      <c r="G18" s="277"/>
      <c r="H18" s="277"/>
      <c r="I18" s="277"/>
      <c r="J18" s="277"/>
      <c r="K18" s="177" t="s">
        <v>164</v>
      </c>
      <c r="L18" s="276"/>
      <c r="M18" s="276"/>
      <c r="N18" s="276"/>
      <c r="O18" s="276"/>
      <c r="P18" s="276"/>
      <c r="Q18" s="276"/>
      <c r="R18" s="276"/>
      <c r="S18" s="276"/>
      <c r="T18" s="276"/>
      <c r="U18" s="17"/>
    </row>
    <row r="19" spans="2:21" ht="28.5" customHeight="1">
      <c r="B19" s="9"/>
      <c r="C19" s="274" t="s">
        <v>144</v>
      </c>
      <c r="D19" s="274"/>
      <c r="E19" s="274"/>
      <c r="F19" s="278" t="s">
        <v>170</v>
      </c>
      <c r="G19" s="278"/>
      <c r="H19" s="278"/>
      <c r="I19" s="278"/>
      <c r="J19" s="278"/>
      <c r="K19" s="178" t="s">
        <v>165</v>
      </c>
      <c r="L19" s="276"/>
      <c r="M19" s="276"/>
      <c r="N19" s="276"/>
      <c r="O19" s="276"/>
      <c r="P19" s="276"/>
      <c r="Q19" s="276"/>
      <c r="R19" s="276"/>
      <c r="S19" s="276"/>
      <c r="T19" s="276"/>
      <c r="U19" s="17"/>
    </row>
    <row r="20" spans="2:21" ht="28.5" customHeight="1">
      <c r="B20" s="9"/>
      <c r="C20" s="274"/>
      <c r="D20" s="274"/>
      <c r="E20" s="274"/>
      <c r="F20" s="277"/>
      <c r="G20" s="277"/>
      <c r="H20" s="277"/>
      <c r="I20" s="277"/>
      <c r="J20" s="277"/>
      <c r="K20" s="178" t="s">
        <v>166</v>
      </c>
      <c r="L20" s="276"/>
      <c r="M20" s="276"/>
      <c r="N20" s="276"/>
      <c r="O20" s="276"/>
      <c r="P20" s="276"/>
      <c r="Q20" s="276"/>
      <c r="R20" s="276"/>
      <c r="S20" s="276"/>
      <c r="T20" s="276"/>
      <c r="U20" s="17"/>
    </row>
    <row r="21" spans="2:21" ht="19.5" customHeight="1" hidden="1">
      <c r="B21" s="20"/>
      <c r="C21" s="258" t="s">
        <v>161</v>
      </c>
      <c r="D21" s="259"/>
      <c r="E21" s="259"/>
      <c r="F21" s="259"/>
      <c r="G21" s="259"/>
      <c r="H21" s="259"/>
      <c r="I21" s="259"/>
      <c r="J21" s="259"/>
      <c r="K21" s="259"/>
      <c r="L21" s="259"/>
      <c r="M21" s="259"/>
      <c r="N21" s="259"/>
      <c r="O21" s="259"/>
      <c r="P21" s="259"/>
      <c r="Q21" s="259"/>
      <c r="R21" s="259"/>
      <c r="S21" s="259"/>
      <c r="T21" s="260"/>
      <c r="U21" s="21"/>
    </row>
    <row r="22" spans="2:21" ht="19.5" customHeight="1" hidden="1">
      <c r="B22" s="22"/>
      <c r="C22" s="23"/>
      <c r="D22" s="24" t="s">
        <v>35</v>
      </c>
      <c r="E22" s="24"/>
      <c r="F22" s="18"/>
      <c r="G22" s="18"/>
      <c r="H22" s="18"/>
      <c r="I22" s="19" t="s">
        <v>61</v>
      </c>
      <c r="J22" s="18"/>
      <c r="K22" s="92" t="s">
        <v>102</v>
      </c>
      <c r="L22" s="18"/>
      <c r="M22" s="18"/>
      <c r="N22" s="18"/>
      <c r="O22" s="18"/>
      <c r="P22" s="19"/>
      <c r="Q22" s="25" t="s">
        <v>87</v>
      </c>
      <c r="R22" s="24" t="s">
        <v>104</v>
      </c>
      <c r="S22" s="23"/>
      <c r="T22" s="26"/>
      <c r="U22" s="27"/>
    </row>
    <row r="23" spans="2:21" ht="19.5" customHeight="1" hidden="1">
      <c r="B23" s="22"/>
      <c r="C23" s="28"/>
      <c r="D23" s="29" t="s">
        <v>36</v>
      </c>
      <c r="E23" s="29"/>
      <c r="F23" s="30"/>
      <c r="G23" s="30"/>
      <c r="H23" s="30"/>
      <c r="I23" s="29" t="s">
        <v>5</v>
      </c>
      <c r="J23" s="30"/>
      <c r="K23" s="93" t="s">
        <v>103</v>
      </c>
      <c r="L23" s="30"/>
      <c r="M23" s="30"/>
      <c r="N23" s="170"/>
      <c r="O23" s="170"/>
      <c r="P23" s="169"/>
      <c r="Q23" s="171" t="s">
        <v>87</v>
      </c>
      <c r="R23" s="171" t="s">
        <v>105</v>
      </c>
      <c r="S23" s="169"/>
      <c r="T23" s="26"/>
      <c r="U23" s="31"/>
    </row>
    <row r="24" spans="2:21" ht="26.25" customHeight="1">
      <c r="B24" s="22"/>
      <c r="C24" s="271" t="s">
        <v>279</v>
      </c>
      <c r="D24" s="272"/>
      <c r="E24" s="272"/>
      <c r="F24" s="272"/>
      <c r="G24" s="272"/>
      <c r="H24" s="272"/>
      <c r="I24" s="272"/>
      <c r="J24" s="272"/>
      <c r="K24" s="272"/>
      <c r="L24" s="272"/>
      <c r="M24" s="272"/>
      <c r="N24" s="273"/>
      <c r="O24" s="268" t="s">
        <v>277</v>
      </c>
      <c r="P24" s="269"/>
      <c r="Q24" s="269"/>
      <c r="R24" s="269"/>
      <c r="S24" s="269"/>
      <c r="T24" s="270"/>
      <c r="U24" s="27"/>
    </row>
    <row r="25" spans="2:21" ht="39.75" customHeight="1">
      <c r="B25" s="20"/>
      <c r="C25" s="271" t="s">
        <v>245</v>
      </c>
      <c r="D25" s="272"/>
      <c r="E25" s="272"/>
      <c r="F25" s="272"/>
      <c r="G25" s="272"/>
      <c r="H25" s="272"/>
      <c r="I25" s="272"/>
      <c r="J25" s="272"/>
      <c r="K25" s="272"/>
      <c r="L25" s="272"/>
      <c r="M25" s="272"/>
      <c r="N25" s="273"/>
      <c r="O25" s="201" t="s">
        <v>276</v>
      </c>
      <c r="P25" s="264" t="s">
        <v>275</v>
      </c>
      <c r="Q25" s="264"/>
      <c r="R25" s="264"/>
      <c r="S25" s="264"/>
      <c r="T25" s="265"/>
      <c r="U25" s="21"/>
    </row>
    <row r="26" spans="2:21" ht="24.75" customHeight="1">
      <c r="B26" s="172" t="s">
        <v>151</v>
      </c>
      <c r="C26" s="173"/>
      <c r="D26" s="10"/>
      <c r="E26" s="10"/>
      <c r="F26" s="1"/>
      <c r="G26" s="1"/>
      <c r="H26" s="1"/>
      <c r="I26" s="1"/>
      <c r="J26" s="1"/>
      <c r="K26" s="1"/>
      <c r="L26" s="1"/>
      <c r="M26" s="1"/>
      <c r="N26" s="1"/>
      <c r="O26" s="1"/>
      <c r="P26" s="1"/>
      <c r="Q26" s="1"/>
      <c r="R26" s="1"/>
      <c r="S26" s="1"/>
      <c r="T26" s="1"/>
      <c r="U26" s="7"/>
    </row>
    <row r="27" spans="2:21" ht="33" customHeight="1">
      <c r="B27" s="9"/>
      <c r="C27" s="262" t="s">
        <v>6</v>
      </c>
      <c r="D27" s="262" t="s">
        <v>40</v>
      </c>
      <c r="E27" s="210" t="s">
        <v>156</v>
      </c>
      <c r="F27" s="210" t="s">
        <v>157</v>
      </c>
      <c r="G27" s="212"/>
      <c r="H27" s="210" t="s">
        <v>158</v>
      </c>
      <c r="I27" s="212"/>
      <c r="J27" s="223" t="s">
        <v>159</v>
      </c>
      <c r="K27" s="224"/>
      <c r="L27" s="223" t="s">
        <v>244</v>
      </c>
      <c r="M27" s="224"/>
      <c r="N27" s="225"/>
      <c r="O27" s="210" t="s">
        <v>233</v>
      </c>
      <c r="P27" s="211"/>
      <c r="Q27" s="211"/>
      <c r="R27" s="211"/>
      <c r="S27" s="211"/>
      <c r="T27" s="212"/>
      <c r="U27" s="32"/>
    </row>
    <row r="28" spans="2:21" ht="30.75" customHeight="1">
      <c r="B28" s="9"/>
      <c r="C28" s="263"/>
      <c r="D28" s="263"/>
      <c r="E28" s="213"/>
      <c r="F28" s="213"/>
      <c r="G28" s="215"/>
      <c r="H28" s="213"/>
      <c r="I28" s="215"/>
      <c r="J28" s="175" t="s">
        <v>186</v>
      </c>
      <c r="K28" s="176" t="s">
        <v>160</v>
      </c>
      <c r="L28" s="238" t="s">
        <v>231</v>
      </c>
      <c r="M28" s="238"/>
      <c r="N28" s="192" t="s">
        <v>232</v>
      </c>
      <c r="O28" s="213"/>
      <c r="P28" s="214"/>
      <c r="Q28" s="214"/>
      <c r="R28" s="214"/>
      <c r="S28" s="214"/>
      <c r="T28" s="215"/>
      <c r="U28" s="32"/>
    </row>
    <row r="29" spans="2:21" ht="30" customHeight="1">
      <c r="B29" s="9"/>
      <c r="C29" s="156">
        <v>1</v>
      </c>
      <c r="D29" s="134"/>
      <c r="E29" s="148"/>
      <c r="F29" s="335"/>
      <c r="G29" s="336"/>
      <c r="H29" s="335"/>
      <c r="I29" s="336"/>
      <c r="J29" s="135"/>
      <c r="K29" s="135"/>
      <c r="L29" s="328">
        <f>IF($E29="","",VLOOKUP($F$8,Data!$D$3:$J$17,7,0))</f>
      </c>
      <c r="M29" s="329"/>
      <c r="N29" s="193">
        <f>IF($E29="","",VLOOKUP($F$8,Data!$D$3:$L$17,9,0))</f>
      </c>
      <c r="O29" s="187"/>
      <c r="P29" s="187"/>
      <c r="Q29" s="187"/>
      <c r="R29" s="187"/>
      <c r="S29" s="187"/>
      <c r="T29" s="188"/>
      <c r="U29" s="16"/>
    </row>
    <row r="30" spans="2:21" ht="30" customHeight="1">
      <c r="B30" s="9"/>
      <c r="C30" s="156">
        <v>2</v>
      </c>
      <c r="D30" s="134"/>
      <c r="E30" s="148"/>
      <c r="F30" s="335"/>
      <c r="G30" s="336"/>
      <c r="H30" s="335"/>
      <c r="I30" s="336"/>
      <c r="J30" s="135"/>
      <c r="K30" s="135"/>
      <c r="L30" s="328">
        <f>IF($E30="","",VLOOKUP($F$8,Data!$D$3:$J$17,7,0))</f>
      </c>
      <c r="M30" s="329"/>
      <c r="N30" s="193">
        <f>IF($E30="","",VLOOKUP($F$8,Data!$D$3:$L$17,9,0))</f>
      </c>
      <c r="O30" s="189"/>
      <c r="P30" s="189"/>
      <c r="Q30" s="189"/>
      <c r="R30" s="189"/>
      <c r="S30" s="189"/>
      <c r="T30" s="190"/>
      <c r="U30" s="16"/>
    </row>
    <row r="31" spans="2:21" ht="30" customHeight="1">
      <c r="B31" s="9"/>
      <c r="C31" s="156">
        <v>3</v>
      </c>
      <c r="D31" s="134"/>
      <c r="E31" s="148"/>
      <c r="F31" s="335"/>
      <c r="G31" s="336"/>
      <c r="H31" s="335"/>
      <c r="I31" s="336"/>
      <c r="J31" s="135"/>
      <c r="K31" s="135"/>
      <c r="L31" s="328">
        <f>IF($E31="","",VLOOKUP($F$8,Data!$D$3:$J$17,7,0))</f>
      </c>
      <c r="M31" s="329"/>
      <c r="N31" s="193">
        <f>IF($E31="","",VLOOKUP($F$8,Data!$D$3:$L$17,9,0))</f>
      </c>
      <c r="O31" s="189"/>
      <c r="P31" s="189"/>
      <c r="Q31" s="189"/>
      <c r="R31" s="189"/>
      <c r="S31" s="189"/>
      <c r="T31" s="190"/>
      <c r="U31" s="16"/>
    </row>
    <row r="32" spans="2:21" ht="30" customHeight="1">
      <c r="B32" s="9"/>
      <c r="C32" s="156">
        <v>4</v>
      </c>
      <c r="D32" s="134"/>
      <c r="E32" s="148"/>
      <c r="F32" s="335"/>
      <c r="G32" s="336"/>
      <c r="H32" s="335"/>
      <c r="I32" s="336"/>
      <c r="J32" s="135"/>
      <c r="K32" s="135"/>
      <c r="L32" s="328">
        <f>IF($E32="","",VLOOKUP($F$8,Data!$D$3:$J$17,7,0))</f>
      </c>
      <c r="M32" s="329"/>
      <c r="N32" s="193">
        <f>IF($E32="","",VLOOKUP($F$8,Data!$D$3:$L$17,9,0))</f>
      </c>
      <c r="O32" s="189"/>
      <c r="P32" s="189"/>
      <c r="Q32" s="189"/>
      <c r="R32" s="189"/>
      <c r="S32" s="189"/>
      <c r="T32" s="190"/>
      <c r="U32" s="16"/>
    </row>
    <row r="33" spans="2:21" ht="30" customHeight="1">
      <c r="B33" s="9"/>
      <c r="C33" s="156">
        <v>5</v>
      </c>
      <c r="D33" s="134"/>
      <c r="E33" s="148"/>
      <c r="F33" s="335"/>
      <c r="G33" s="336"/>
      <c r="H33" s="335"/>
      <c r="I33" s="336"/>
      <c r="J33" s="135"/>
      <c r="K33" s="135"/>
      <c r="L33" s="328">
        <f>IF($E33="","",VLOOKUP($F$8,Data!$D$3:$J$17,7,0))</f>
      </c>
      <c r="M33" s="329"/>
      <c r="N33" s="193">
        <f>IF($E33="","",VLOOKUP($F$8,Data!$D$3:$L$17,9,0))</f>
      </c>
      <c r="O33" s="189"/>
      <c r="P33" s="189"/>
      <c r="Q33" s="189"/>
      <c r="R33" s="189"/>
      <c r="S33" s="189"/>
      <c r="T33" s="190"/>
      <c r="U33" s="16"/>
    </row>
    <row r="34" spans="2:21" ht="30" customHeight="1">
      <c r="B34" s="9"/>
      <c r="C34" s="156">
        <v>6</v>
      </c>
      <c r="D34" s="134"/>
      <c r="E34" s="148"/>
      <c r="F34" s="335"/>
      <c r="G34" s="336"/>
      <c r="H34" s="335"/>
      <c r="I34" s="336"/>
      <c r="J34" s="135"/>
      <c r="K34" s="135"/>
      <c r="L34" s="328">
        <f>IF($E34="","",VLOOKUP($F$8,Data!$D$3:$J$17,7,0))</f>
      </c>
      <c r="M34" s="329"/>
      <c r="N34" s="193">
        <f>IF($E34="","",VLOOKUP($F$8,Data!$D$3:$L$17,9,0))</f>
      </c>
      <c r="O34" s="189"/>
      <c r="P34" s="189"/>
      <c r="Q34" s="189"/>
      <c r="R34" s="189"/>
      <c r="S34" s="189"/>
      <c r="T34" s="190"/>
      <c r="U34" s="16"/>
    </row>
    <row r="35" spans="2:21" ht="30" customHeight="1">
      <c r="B35" s="9"/>
      <c r="C35" s="156">
        <v>7</v>
      </c>
      <c r="D35" s="134"/>
      <c r="E35" s="148"/>
      <c r="F35" s="335"/>
      <c r="G35" s="336"/>
      <c r="H35" s="335"/>
      <c r="I35" s="336"/>
      <c r="J35" s="135"/>
      <c r="K35" s="135"/>
      <c r="L35" s="328">
        <f>IF($E35="","",VLOOKUP($F$8,Data!$D$3:$J$17,7,0))</f>
      </c>
      <c r="M35" s="329"/>
      <c r="N35" s="193">
        <f>IF($E35="","",VLOOKUP($F$8,Data!$D$3:$L$17,9,0))</f>
      </c>
      <c r="O35" s="189"/>
      <c r="P35" s="189"/>
      <c r="Q35" s="189"/>
      <c r="R35" s="189"/>
      <c r="S35" s="189"/>
      <c r="T35" s="190"/>
      <c r="U35" s="16"/>
    </row>
    <row r="36" spans="2:21" ht="30" customHeight="1">
      <c r="B36" s="9"/>
      <c r="C36" s="156">
        <v>8</v>
      </c>
      <c r="D36" s="134"/>
      <c r="E36" s="148"/>
      <c r="F36" s="335"/>
      <c r="G36" s="336"/>
      <c r="H36" s="335"/>
      <c r="I36" s="336"/>
      <c r="J36" s="135"/>
      <c r="K36" s="135"/>
      <c r="L36" s="328">
        <f>IF($E36="","",VLOOKUP($F$8,Data!$D$3:$J$17,7,0))</f>
      </c>
      <c r="M36" s="329"/>
      <c r="N36" s="193">
        <f>IF($E36="","",VLOOKUP($F$8,Data!$D$3:$L$17,9,0))</f>
      </c>
      <c r="O36" s="189"/>
      <c r="P36" s="189"/>
      <c r="Q36" s="189"/>
      <c r="R36" s="189"/>
      <c r="S36" s="189"/>
      <c r="T36" s="190"/>
      <c r="U36" s="16"/>
    </row>
    <row r="37" spans="2:21" ht="30" customHeight="1">
      <c r="B37" s="9"/>
      <c r="C37" s="156">
        <v>9</v>
      </c>
      <c r="D37" s="134"/>
      <c r="E37" s="148"/>
      <c r="F37" s="335"/>
      <c r="G37" s="336"/>
      <c r="H37" s="335"/>
      <c r="I37" s="336"/>
      <c r="J37" s="135"/>
      <c r="K37" s="135"/>
      <c r="L37" s="328">
        <f>IF($E37="","",VLOOKUP($F$8,Data!$D$3:$J$17,7,0))</f>
      </c>
      <c r="M37" s="329"/>
      <c r="N37" s="193">
        <f>IF($E37="","",VLOOKUP($F$8,Data!$D$3:$L$17,9,0))</f>
      </c>
      <c r="O37" s="189"/>
      <c r="P37" s="189"/>
      <c r="Q37" s="189"/>
      <c r="R37" s="189"/>
      <c r="S37" s="189"/>
      <c r="T37" s="190"/>
      <c r="U37" s="16"/>
    </row>
    <row r="38" spans="2:21" ht="30" customHeight="1">
      <c r="B38" s="9"/>
      <c r="C38" s="156">
        <v>10</v>
      </c>
      <c r="D38" s="134"/>
      <c r="E38" s="148"/>
      <c r="F38" s="335"/>
      <c r="G38" s="336"/>
      <c r="H38" s="335"/>
      <c r="I38" s="336"/>
      <c r="J38" s="135"/>
      <c r="K38" s="135"/>
      <c r="L38" s="328">
        <f>IF($E38="","",VLOOKUP($F$8,Data!$D$3:$J$17,7,0))</f>
      </c>
      <c r="M38" s="329"/>
      <c r="N38" s="193">
        <f>IF($E38="","",VLOOKUP($F$8,Data!$D$3:$L$17,9,0))</f>
      </c>
      <c r="O38" s="189"/>
      <c r="P38" s="189"/>
      <c r="Q38" s="189"/>
      <c r="R38" s="189"/>
      <c r="S38" s="189"/>
      <c r="T38" s="190"/>
      <c r="U38" s="16"/>
    </row>
    <row r="39" spans="2:21" ht="30" customHeight="1">
      <c r="B39" s="9"/>
      <c r="C39" s="156">
        <v>11</v>
      </c>
      <c r="D39" s="134"/>
      <c r="E39" s="148"/>
      <c r="F39" s="335"/>
      <c r="G39" s="336"/>
      <c r="H39" s="335"/>
      <c r="I39" s="336"/>
      <c r="J39" s="135"/>
      <c r="K39" s="135"/>
      <c r="L39" s="328">
        <f>IF($E39="","",VLOOKUP($F$8,Data!$D$3:$J$17,7,0))</f>
      </c>
      <c r="M39" s="329"/>
      <c r="N39" s="193">
        <f>IF($E39="","",VLOOKUP($F$8,Data!$D$3:$L$17,9,0))</f>
      </c>
      <c r="O39" s="189"/>
      <c r="P39" s="189"/>
      <c r="Q39" s="189"/>
      <c r="R39" s="189"/>
      <c r="S39" s="189"/>
      <c r="T39" s="190"/>
      <c r="U39" s="16"/>
    </row>
    <row r="40" spans="2:21" ht="30" customHeight="1">
      <c r="B40" s="9"/>
      <c r="C40" s="156">
        <v>12</v>
      </c>
      <c r="D40" s="134"/>
      <c r="E40" s="148"/>
      <c r="F40" s="335"/>
      <c r="G40" s="336"/>
      <c r="H40" s="335"/>
      <c r="I40" s="336"/>
      <c r="J40" s="135"/>
      <c r="K40" s="135"/>
      <c r="L40" s="328">
        <f>IF($E40="","",VLOOKUP($F$8,Data!$D$3:$J$17,7,0))</f>
      </c>
      <c r="M40" s="329"/>
      <c r="N40" s="193">
        <f>IF($E40="","",VLOOKUP($F$8,Data!$D$3:$L$17,9,0))</f>
      </c>
      <c r="O40" s="189"/>
      <c r="P40" s="189"/>
      <c r="Q40" s="189"/>
      <c r="R40" s="189"/>
      <c r="S40" s="189"/>
      <c r="T40" s="190"/>
      <c r="U40" s="16"/>
    </row>
    <row r="41" spans="2:21" ht="30" customHeight="1">
      <c r="B41" s="9"/>
      <c r="C41" s="235" t="str">
        <f>"Thuế VAT "&amp;Data!C51*100&amp;"%"</f>
        <v>Thuế VAT 8%</v>
      </c>
      <c r="D41" s="236"/>
      <c r="E41" s="236"/>
      <c r="F41" s="236"/>
      <c r="G41" s="236"/>
      <c r="H41" s="236"/>
      <c r="I41" s="236"/>
      <c r="J41" s="236"/>
      <c r="K41" s="237"/>
      <c r="L41" s="266">
        <f>SUM(L29:L40)*Data!C51</f>
        <v>0</v>
      </c>
      <c r="M41" s="267"/>
      <c r="N41" s="194">
        <f>SUM(N29:N40)*Data!C51</f>
        <v>0</v>
      </c>
      <c r="O41" s="189"/>
      <c r="P41" s="189"/>
      <c r="Q41" s="189"/>
      <c r="R41" s="189"/>
      <c r="S41" s="189"/>
      <c r="T41" s="190"/>
      <c r="U41" s="16"/>
    </row>
    <row r="42" spans="2:21" ht="30" customHeight="1">
      <c r="B42" s="9"/>
      <c r="C42" s="330" t="s">
        <v>235</v>
      </c>
      <c r="D42" s="331"/>
      <c r="E42" s="331"/>
      <c r="F42" s="331"/>
      <c r="G42" s="331"/>
      <c r="H42" s="331"/>
      <c r="I42" s="331"/>
      <c r="J42" s="331"/>
      <c r="K42" s="332"/>
      <c r="L42" s="333">
        <f>SUM(L29:L40)+L41</f>
        <v>0</v>
      </c>
      <c r="M42" s="334"/>
      <c r="N42" s="195">
        <f>SUM(N29:N40)+N41</f>
        <v>0</v>
      </c>
      <c r="O42" s="198"/>
      <c r="P42" s="196"/>
      <c r="Q42" s="196"/>
      <c r="R42" s="196"/>
      <c r="S42" s="196"/>
      <c r="T42" s="197"/>
      <c r="U42" s="16"/>
    </row>
    <row r="43" spans="2:21" ht="20.25">
      <c r="B43" s="172" t="s">
        <v>152</v>
      </c>
      <c r="C43" s="10"/>
      <c r="D43" s="10"/>
      <c r="E43" s="10"/>
      <c r="F43" s="1"/>
      <c r="G43" s="1"/>
      <c r="H43" s="1"/>
      <c r="I43" s="1"/>
      <c r="J43" s="1"/>
      <c r="K43" s="1"/>
      <c r="L43" s="1"/>
      <c r="M43" s="1"/>
      <c r="N43" s="1"/>
      <c r="O43" s="1"/>
      <c r="P43" s="1"/>
      <c r="Q43" s="1"/>
      <c r="R43" s="1"/>
      <c r="S43" s="1"/>
      <c r="T43" s="1"/>
      <c r="U43" s="7"/>
    </row>
    <row r="44" spans="2:21" ht="24.75" customHeight="1">
      <c r="B44" s="9"/>
      <c r="C44" s="223" t="s">
        <v>155</v>
      </c>
      <c r="D44" s="224"/>
      <c r="E44" s="224"/>
      <c r="F44" s="224"/>
      <c r="G44" s="224"/>
      <c r="H44" s="224"/>
      <c r="I44" s="224"/>
      <c r="J44" s="224"/>
      <c r="K44" s="224"/>
      <c r="L44" s="224"/>
      <c r="M44" s="224"/>
      <c r="N44" s="224"/>
      <c r="O44" s="224"/>
      <c r="P44" s="224"/>
      <c r="Q44" s="224"/>
      <c r="R44" s="224"/>
      <c r="S44" s="224"/>
      <c r="T44" s="225"/>
      <c r="U44" s="33"/>
    </row>
    <row r="45" spans="2:21" ht="29.25" customHeight="1">
      <c r="B45" s="9"/>
      <c r="C45" s="226"/>
      <c r="D45" s="227"/>
      <c r="E45" s="227"/>
      <c r="F45" s="227"/>
      <c r="G45" s="227"/>
      <c r="H45" s="227"/>
      <c r="I45" s="227"/>
      <c r="J45" s="227"/>
      <c r="K45" s="227"/>
      <c r="L45" s="227"/>
      <c r="M45" s="227"/>
      <c r="N45" s="227"/>
      <c r="O45" s="227"/>
      <c r="P45" s="227"/>
      <c r="Q45" s="227"/>
      <c r="R45" s="227"/>
      <c r="S45" s="227"/>
      <c r="T45" s="228"/>
      <c r="U45" s="21"/>
    </row>
    <row r="46" spans="2:21" ht="15">
      <c r="B46" s="9"/>
      <c r="C46" s="229"/>
      <c r="D46" s="230"/>
      <c r="E46" s="230"/>
      <c r="F46" s="230"/>
      <c r="G46" s="230"/>
      <c r="H46" s="230"/>
      <c r="I46" s="230"/>
      <c r="J46" s="230"/>
      <c r="K46" s="230"/>
      <c r="L46" s="230"/>
      <c r="M46" s="230"/>
      <c r="N46" s="230"/>
      <c r="O46" s="230"/>
      <c r="P46" s="230"/>
      <c r="Q46" s="230"/>
      <c r="R46" s="230"/>
      <c r="S46" s="230"/>
      <c r="T46" s="231"/>
      <c r="U46" s="21"/>
    </row>
    <row r="47" spans="2:21" ht="16.5" customHeight="1">
      <c r="B47" s="9"/>
      <c r="C47" s="229"/>
      <c r="D47" s="230"/>
      <c r="E47" s="230"/>
      <c r="F47" s="230"/>
      <c r="G47" s="230"/>
      <c r="H47" s="230"/>
      <c r="I47" s="230"/>
      <c r="J47" s="230"/>
      <c r="K47" s="230"/>
      <c r="L47" s="230"/>
      <c r="M47" s="230"/>
      <c r="N47" s="230"/>
      <c r="O47" s="230"/>
      <c r="P47" s="230"/>
      <c r="Q47" s="230"/>
      <c r="R47" s="230"/>
      <c r="S47" s="230"/>
      <c r="T47" s="231"/>
      <c r="U47" s="21"/>
    </row>
    <row r="48" spans="2:21" ht="15">
      <c r="B48" s="9"/>
      <c r="C48" s="232"/>
      <c r="D48" s="233"/>
      <c r="E48" s="233"/>
      <c r="F48" s="233"/>
      <c r="G48" s="233"/>
      <c r="H48" s="233"/>
      <c r="I48" s="233"/>
      <c r="J48" s="233"/>
      <c r="K48" s="233"/>
      <c r="L48" s="233"/>
      <c r="M48" s="233"/>
      <c r="N48" s="233"/>
      <c r="O48" s="233"/>
      <c r="P48" s="233"/>
      <c r="Q48" s="233"/>
      <c r="R48" s="233"/>
      <c r="S48" s="233"/>
      <c r="T48" s="234"/>
      <c r="U48" s="34"/>
    </row>
    <row r="49" spans="2:21" ht="6.75" customHeight="1">
      <c r="B49" s="9"/>
      <c r="C49" s="35"/>
      <c r="D49" s="35"/>
      <c r="E49" s="35"/>
      <c r="F49" s="35"/>
      <c r="G49" s="35"/>
      <c r="H49" s="35"/>
      <c r="I49" s="35"/>
      <c r="J49" s="35"/>
      <c r="K49" s="35"/>
      <c r="L49" s="35"/>
      <c r="M49" s="35"/>
      <c r="N49" s="35"/>
      <c r="O49" s="35"/>
      <c r="P49" s="35"/>
      <c r="Q49" s="35"/>
      <c r="R49" s="35"/>
      <c r="S49" s="35"/>
      <c r="T49" s="35"/>
      <c r="U49" s="36"/>
    </row>
    <row r="50" spans="2:21" ht="20.25">
      <c r="B50" s="172" t="s">
        <v>153</v>
      </c>
      <c r="C50" s="10"/>
      <c r="D50" s="10"/>
      <c r="E50" s="10"/>
      <c r="F50" s="1"/>
      <c r="G50" s="1"/>
      <c r="H50" s="1"/>
      <c r="I50" s="1"/>
      <c r="J50" s="1"/>
      <c r="K50" s="1"/>
      <c r="L50" s="1"/>
      <c r="M50" s="1"/>
      <c r="N50" s="1"/>
      <c r="O50" s="1"/>
      <c r="P50" s="1"/>
      <c r="Q50" s="1"/>
      <c r="R50" s="1"/>
      <c r="S50" s="1"/>
      <c r="T50" s="1"/>
      <c r="U50" s="7"/>
    </row>
    <row r="51" spans="2:21" ht="15" customHeight="1">
      <c r="B51" s="9"/>
      <c r="C51" s="216" t="s">
        <v>145</v>
      </c>
      <c r="D51" s="217"/>
      <c r="E51" s="217"/>
      <c r="F51" s="261">
        <v>1250712377</v>
      </c>
      <c r="G51" s="261"/>
      <c r="H51" s="261"/>
      <c r="I51" s="261"/>
      <c r="J51" s="261"/>
      <c r="K51" s="261"/>
      <c r="L51" s="261"/>
      <c r="M51" s="261"/>
      <c r="N51" s="261"/>
      <c r="O51" s="261"/>
      <c r="P51" s="261"/>
      <c r="Q51" s="261"/>
      <c r="R51" s="261"/>
      <c r="S51" s="261"/>
      <c r="T51" s="261"/>
      <c r="U51" s="37"/>
    </row>
    <row r="52" spans="2:21" ht="18" customHeight="1">
      <c r="B52" s="9"/>
      <c r="C52" s="216"/>
      <c r="D52" s="217"/>
      <c r="E52" s="217"/>
      <c r="F52" s="261"/>
      <c r="G52" s="261"/>
      <c r="H52" s="261"/>
      <c r="I52" s="261"/>
      <c r="J52" s="261"/>
      <c r="K52" s="261"/>
      <c r="L52" s="261"/>
      <c r="M52" s="261"/>
      <c r="N52" s="261"/>
      <c r="O52" s="261"/>
      <c r="P52" s="261"/>
      <c r="Q52" s="261"/>
      <c r="R52" s="261"/>
      <c r="S52" s="261"/>
      <c r="T52" s="261"/>
      <c r="U52" s="37"/>
    </row>
    <row r="53" spans="2:21" ht="15" customHeight="1">
      <c r="B53" s="9"/>
      <c r="C53" s="216" t="s">
        <v>146</v>
      </c>
      <c r="D53" s="217"/>
      <c r="E53" s="217"/>
      <c r="F53" s="218" t="s">
        <v>7</v>
      </c>
      <c r="G53" s="218"/>
      <c r="H53" s="218"/>
      <c r="I53" s="218"/>
      <c r="J53" s="218"/>
      <c r="K53" s="218"/>
      <c r="L53" s="218"/>
      <c r="M53" s="218"/>
      <c r="N53" s="218"/>
      <c r="O53" s="218"/>
      <c r="P53" s="218"/>
      <c r="Q53" s="218"/>
      <c r="R53" s="218"/>
      <c r="S53" s="218"/>
      <c r="T53" s="218"/>
      <c r="U53" s="32"/>
    </row>
    <row r="54" spans="2:21" ht="18.75" customHeight="1">
      <c r="B54" s="9"/>
      <c r="C54" s="216"/>
      <c r="D54" s="217"/>
      <c r="E54" s="217"/>
      <c r="F54" s="218"/>
      <c r="G54" s="218"/>
      <c r="H54" s="218"/>
      <c r="I54" s="218"/>
      <c r="J54" s="218"/>
      <c r="K54" s="218"/>
      <c r="L54" s="218"/>
      <c r="M54" s="218"/>
      <c r="N54" s="218"/>
      <c r="O54" s="218"/>
      <c r="P54" s="218"/>
      <c r="Q54" s="218"/>
      <c r="R54" s="218"/>
      <c r="S54" s="218"/>
      <c r="T54" s="218"/>
      <c r="U54" s="32"/>
    </row>
    <row r="55" spans="2:21" ht="15" customHeight="1">
      <c r="B55" s="9"/>
      <c r="C55" s="216" t="s">
        <v>147</v>
      </c>
      <c r="D55" s="217"/>
      <c r="E55" s="217"/>
      <c r="F55" s="218" t="s">
        <v>48</v>
      </c>
      <c r="G55" s="218"/>
      <c r="H55" s="218"/>
      <c r="I55" s="218"/>
      <c r="J55" s="218"/>
      <c r="K55" s="218"/>
      <c r="L55" s="218"/>
      <c r="M55" s="218"/>
      <c r="N55" s="218"/>
      <c r="O55" s="218"/>
      <c r="P55" s="218"/>
      <c r="Q55" s="218"/>
      <c r="R55" s="218"/>
      <c r="S55" s="218"/>
      <c r="T55" s="218"/>
      <c r="U55" s="32"/>
    </row>
    <row r="56" spans="2:21" ht="18" customHeight="1">
      <c r="B56" s="9"/>
      <c r="C56" s="216"/>
      <c r="D56" s="217"/>
      <c r="E56" s="217"/>
      <c r="F56" s="218"/>
      <c r="G56" s="218"/>
      <c r="H56" s="218"/>
      <c r="I56" s="218"/>
      <c r="J56" s="218"/>
      <c r="K56" s="218"/>
      <c r="L56" s="218"/>
      <c r="M56" s="218"/>
      <c r="N56" s="218"/>
      <c r="O56" s="218"/>
      <c r="P56" s="218"/>
      <c r="Q56" s="218"/>
      <c r="R56" s="218"/>
      <c r="S56" s="218"/>
      <c r="T56" s="218"/>
      <c r="U56" s="32"/>
    </row>
    <row r="57" spans="2:21" ht="15" customHeight="1">
      <c r="B57" s="9"/>
      <c r="C57" s="216" t="s">
        <v>148</v>
      </c>
      <c r="D57" s="217"/>
      <c r="E57" s="217"/>
      <c r="F57" s="252">
        <f>IF(C8="HN",VLOOKUP(F8,Data!$D$2:$M$18,4,FALSE),IF(C8="HCM",VLOOKUP(F8,Data!$D$2:$M$18,5,FALSE)))</f>
        <v>45371</v>
      </c>
      <c r="G57" s="256" t="s">
        <v>278</v>
      </c>
      <c r="H57" s="256"/>
      <c r="I57" s="254">
        <f>DATEVALUE(TEXT(IF(C8="HN",VLOOKUP(F8,Data!$D$2:$M$18,4,FALSE),IF(C8="HCM",VLOOKUP(F8,Data!$D$2:$M$18,5,FALSE))),"MM/DD/YYYY"))+7</f>
        <v>45378</v>
      </c>
      <c r="J57" s="203"/>
      <c r="K57" s="203"/>
      <c r="L57" s="203"/>
      <c r="M57" s="203"/>
      <c r="N57" s="203"/>
      <c r="O57" s="203"/>
      <c r="P57" s="203"/>
      <c r="Q57" s="203"/>
      <c r="R57" s="203"/>
      <c r="S57" s="203"/>
      <c r="T57" s="204"/>
      <c r="U57" s="32"/>
    </row>
    <row r="58" spans="2:21" ht="18" customHeight="1">
      <c r="B58" s="9"/>
      <c r="C58" s="216"/>
      <c r="D58" s="217"/>
      <c r="E58" s="217"/>
      <c r="F58" s="253"/>
      <c r="G58" s="257"/>
      <c r="H58" s="257"/>
      <c r="I58" s="255"/>
      <c r="J58" s="205"/>
      <c r="K58" s="205"/>
      <c r="L58" s="205"/>
      <c r="M58" s="205"/>
      <c r="N58" s="205"/>
      <c r="O58" s="205"/>
      <c r="P58" s="205"/>
      <c r="Q58" s="205"/>
      <c r="R58" s="205"/>
      <c r="S58" s="205"/>
      <c r="T58" s="206"/>
      <c r="U58" s="32"/>
    </row>
    <row r="59" spans="2:21" ht="33" customHeight="1">
      <c r="B59" s="9"/>
      <c r="C59" s="242" t="s">
        <v>280</v>
      </c>
      <c r="D59" s="243"/>
      <c r="E59" s="243"/>
      <c r="F59" s="246"/>
      <c r="G59" s="247"/>
      <c r="H59" s="247"/>
      <c r="I59" s="247"/>
      <c r="J59" s="247"/>
      <c r="K59" s="247"/>
      <c r="L59" s="247"/>
      <c r="M59" s="247"/>
      <c r="N59" s="247"/>
      <c r="O59" s="247"/>
      <c r="P59" s="247"/>
      <c r="Q59" s="247"/>
      <c r="R59" s="247"/>
      <c r="S59" s="247"/>
      <c r="T59" s="248"/>
      <c r="U59" s="94"/>
    </row>
    <row r="60" spans="2:21" ht="43.5" customHeight="1">
      <c r="B60" s="9"/>
      <c r="C60" s="244"/>
      <c r="D60" s="245"/>
      <c r="E60" s="245"/>
      <c r="F60" s="249"/>
      <c r="G60" s="250"/>
      <c r="H60" s="250"/>
      <c r="I60" s="250"/>
      <c r="J60" s="250"/>
      <c r="K60" s="250"/>
      <c r="L60" s="250"/>
      <c r="M60" s="250"/>
      <c r="N60" s="250"/>
      <c r="O60" s="250"/>
      <c r="P60" s="250"/>
      <c r="Q60" s="250"/>
      <c r="R60" s="250"/>
      <c r="S60" s="250"/>
      <c r="T60" s="251"/>
      <c r="U60" s="94"/>
    </row>
    <row r="61" spans="2:21" ht="6" customHeight="1">
      <c r="B61" s="9"/>
      <c r="C61" s="1"/>
      <c r="D61" s="1"/>
      <c r="E61" s="1"/>
      <c r="F61" s="1"/>
      <c r="G61" s="1"/>
      <c r="H61" s="1"/>
      <c r="I61" s="1"/>
      <c r="J61" s="1"/>
      <c r="K61" s="1"/>
      <c r="L61" s="1"/>
      <c r="M61" s="1"/>
      <c r="N61" s="1"/>
      <c r="O61" s="1"/>
      <c r="P61" s="1"/>
      <c r="Q61" s="1"/>
      <c r="R61" s="1"/>
      <c r="S61" s="1"/>
      <c r="T61" s="1"/>
      <c r="U61" s="7"/>
    </row>
    <row r="62" spans="2:21" ht="20.25">
      <c r="B62" s="172" t="s">
        <v>154</v>
      </c>
      <c r="C62" s="10"/>
      <c r="D62" s="10"/>
      <c r="E62" s="10"/>
      <c r="F62" s="1"/>
      <c r="G62" s="1"/>
      <c r="H62" s="1"/>
      <c r="I62" s="1"/>
      <c r="J62" s="1"/>
      <c r="K62" s="1"/>
      <c r="L62" s="1"/>
      <c r="M62" s="1"/>
      <c r="N62" s="1"/>
      <c r="O62" s="1"/>
      <c r="P62" s="1"/>
      <c r="Q62" s="1"/>
      <c r="R62" s="1"/>
      <c r="S62" s="1"/>
      <c r="T62" s="1"/>
      <c r="U62" s="7"/>
    </row>
    <row r="63" spans="2:21" ht="17.25" customHeight="1">
      <c r="B63" s="11"/>
      <c r="C63" s="219" t="str">
        <f>VLOOKUP(C8,Data!$B$28:$C$31,2,FALSE)</f>
        <v>Địa điểm tổ chức Hội thảo sẽ được thông báo trước ngày hội thảo</v>
      </c>
      <c r="D63" s="219"/>
      <c r="E63" s="219"/>
      <c r="F63" s="219"/>
      <c r="G63" s="219"/>
      <c r="H63" s="219"/>
      <c r="I63" s="219"/>
      <c r="J63" s="219"/>
      <c r="K63" s="219"/>
      <c r="L63" s="219"/>
      <c r="M63" s="219"/>
      <c r="N63" s="219"/>
      <c r="O63" s="219"/>
      <c r="P63" s="219"/>
      <c r="Q63" s="1"/>
      <c r="R63" s="1"/>
      <c r="S63" s="1"/>
      <c r="T63" s="1"/>
      <c r="U63" s="7"/>
    </row>
    <row r="64" spans="2:21" ht="16.5" customHeight="1">
      <c r="B64" s="11"/>
      <c r="C64" s="174" t="s">
        <v>111</v>
      </c>
      <c r="D64" s="174"/>
      <c r="E64" s="174"/>
      <c r="F64" s="174"/>
      <c r="G64" s="174"/>
      <c r="H64" s="174"/>
      <c r="I64" s="174"/>
      <c r="J64" s="174"/>
      <c r="K64" s="174"/>
      <c r="L64" s="174"/>
      <c r="M64" s="174"/>
      <c r="N64" s="174"/>
      <c r="O64" s="174"/>
      <c r="P64" s="174"/>
      <c r="Q64" s="1"/>
      <c r="R64" s="1"/>
      <c r="S64" s="1"/>
      <c r="T64" s="1"/>
      <c r="U64" s="7"/>
    </row>
    <row r="65" spans="2:21" ht="24" customHeight="1">
      <c r="B65" s="9"/>
      <c r="C65" s="220" t="s">
        <v>188</v>
      </c>
      <c r="D65" s="221"/>
      <c r="E65" s="221"/>
      <c r="F65" s="221"/>
      <c r="G65" s="221"/>
      <c r="H65" s="221"/>
      <c r="I65" s="221"/>
      <c r="J65" s="221"/>
      <c r="K65" s="221"/>
      <c r="L65" s="221"/>
      <c r="M65" s="221"/>
      <c r="N65" s="221"/>
      <c r="O65" s="221"/>
      <c r="P65" s="221"/>
      <c r="Q65" s="221"/>
      <c r="R65" s="221"/>
      <c r="S65" s="221"/>
      <c r="T65" s="222"/>
      <c r="U65" s="7"/>
    </row>
    <row r="66" spans="1:21" s="40" customFormat="1" ht="150" customHeight="1">
      <c r="A66" s="6"/>
      <c r="B66" s="38"/>
      <c r="C66" s="239" t="s">
        <v>194</v>
      </c>
      <c r="D66" s="240"/>
      <c r="E66" s="240"/>
      <c r="F66" s="240"/>
      <c r="G66" s="240"/>
      <c r="H66" s="240"/>
      <c r="I66" s="240"/>
      <c r="J66" s="240"/>
      <c r="K66" s="240"/>
      <c r="L66" s="240"/>
      <c r="M66" s="240"/>
      <c r="N66" s="240"/>
      <c r="O66" s="240"/>
      <c r="P66" s="240"/>
      <c r="Q66" s="240"/>
      <c r="R66" s="240"/>
      <c r="S66" s="240"/>
      <c r="T66" s="241"/>
      <c r="U66" s="39"/>
    </row>
    <row r="67" spans="2:21" ht="15">
      <c r="B67" s="41"/>
      <c r="C67" s="42"/>
      <c r="D67" s="42"/>
      <c r="E67" s="42"/>
      <c r="F67" s="42"/>
      <c r="G67" s="42"/>
      <c r="H67" s="42"/>
      <c r="I67" s="42"/>
      <c r="J67" s="42"/>
      <c r="K67" s="42"/>
      <c r="L67" s="42"/>
      <c r="M67" s="42"/>
      <c r="N67" s="42"/>
      <c r="O67" s="42"/>
      <c r="P67" s="42"/>
      <c r="Q67" s="42"/>
      <c r="R67" s="42"/>
      <c r="S67" s="42"/>
      <c r="T67" s="42"/>
      <c r="U67" s="43"/>
    </row>
  </sheetData>
  <sheetProtection/>
  <mergeCells count="101">
    <mergeCell ref="F39:G39"/>
    <mergeCell ref="H39:I39"/>
    <mergeCell ref="F40:G40"/>
    <mergeCell ref="H40:I40"/>
    <mergeCell ref="F36:G36"/>
    <mergeCell ref="H36:I36"/>
    <mergeCell ref="F37:G37"/>
    <mergeCell ref="H37:I37"/>
    <mergeCell ref="F38:G38"/>
    <mergeCell ref="H38:I38"/>
    <mergeCell ref="F33:G33"/>
    <mergeCell ref="H33:I33"/>
    <mergeCell ref="F34:G34"/>
    <mergeCell ref="H34:I34"/>
    <mergeCell ref="F35:G35"/>
    <mergeCell ref="H35:I35"/>
    <mergeCell ref="C25:N25"/>
    <mergeCell ref="L37:M37"/>
    <mergeCell ref="L38:M38"/>
    <mergeCell ref="L39:M39"/>
    <mergeCell ref="L40:M40"/>
    <mergeCell ref="L36:M36"/>
    <mergeCell ref="F29:G29"/>
    <mergeCell ref="H29:I29"/>
    <mergeCell ref="F30:G30"/>
    <mergeCell ref="H30:I30"/>
    <mergeCell ref="F27:G28"/>
    <mergeCell ref="H27:I28"/>
    <mergeCell ref="C42:K42"/>
    <mergeCell ref="L27:N27"/>
    <mergeCell ref="L42:M42"/>
    <mergeCell ref="L32:M32"/>
    <mergeCell ref="F31:G31"/>
    <mergeCell ref="H31:I31"/>
    <mergeCell ref="F32:G32"/>
    <mergeCell ref="H32:I32"/>
    <mergeCell ref="L33:M33"/>
    <mergeCell ref="L34:M34"/>
    <mergeCell ref="L35:M35"/>
    <mergeCell ref="L29:M29"/>
    <mergeCell ref="L30:M30"/>
    <mergeCell ref="L31:M31"/>
    <mergeCell ref="B2:U2"/>
    <mergeCell ref="B3:U3"/>
    <mergeCell ref="B4:U4"/>
    <mergeCell ref="C6:E6"/>
    <mergeCell ref="O6:T6"/>
    <mergeCell ref="F6:N6"/>
    <mergeCell ref="C7:E7"/>
    <mergeCell ref="C8:E9"/>
    <mergeCell ref="O8:T9"/>
    <mergeCell ref="F8:N9"/>
    <mergeCell ref="O7:T7"/>
    <mergeCell ref="F7:N7"/>
    <mergeCell ref="C13:E14"/>
    <mergeCell ref="F14:T14"/>
    <mergeCell ref="C15:E16"/>
    <mergeCell ref="F15:J15"/>
    <mergeCell ref="K15:K16"/>
    <mergeCell ref="L15:T16"/>
    <mergeCell ref="F16:J16"/>
    <mergeCell ref="F13:T13"/>
    <mergeCell ref="C17:E18"/>
    <mergeCell ref="F17:J17"/>
    <mergeCell ref="L17:T17"/>
    <mergeCell ref="F18:J18"/>
    <mergeCell ref="L18:T18"/>
    <mergeCell ref="C19:E20"/>
    <mergeCell ref="F19:J19"/>
    <mergeCell ref="L19:T19"/>
    <mergeCell ref="F20:J20"/>
    <mergeCell ref="L20:T20"/>
    <mergeCell ref="C21:T21"/>
    <mergeCell ref="F51:T52"/>
    <mergeCell ref="C27:C28"/>
    <mergeCell ref="D27:D28"/>
    <mergeCell ref="E27:E28"/>
    <mergeCell ref="J27:K27"/>
    <mergeCell ref="P25:T25"/>
    <mergeCell ref="L41:M41"/>
    <mergeCell ref="O24:T24"/>
    <mergeCell ref="C24:N24"/>
    <mergeCell ref="C66:T66"/>
    <mergeCell ref="C55:E56"/>
    <mergeCell ref="F55:T56"/>
    <mergeCell ref="C57:E58"/>
    <mergeCell ref="C59:E60"/>
    <mergeCell ref="F59:T60"/>
    <mergeCell ref="F57:F58"/>
    <mergeCell ref="I57:I58"/>
    <mergeCell ref="G57:H58"/>
    <mergeCell ref="O27:T28"/>
    <mergeCell ref="C53:E54"/>
    <mergeCell ref="F53:T54"/>
    <mergeCell ref="C63:P63"/>
    <mergeCell ref="C65:T65"/>
    <mergeCell ref="C44:T44"/>
    <mergeCell ref="C45:T48"/>
    <mergeCell ref="C51:E52"/>
    <mergeCell ref="C41:K41"/>
    <mergeCell ref="L28:M28"/>
  </mergeCells>
  <dataValidations count="3">
    <dataValidation type="list" allowBlank="1" showInputMessage="1" showErrorMessage="1" sqref="D29:D40">
      <formula1>$AE$2:$AE$3</formula1>
    </dataValidation>
    <dataValidation type="list" allowBlank="1" showErrorMessage="1" prompt="Please select the workshop to attend from the list/ 参加する講座名をリストから選択ください" sqref="F8:H8">
      <formula1>INDIRECT("Data!$d3:$d14")</formula1>
    </dataValidation>
    <dataValidation type="list" allowBlank="1" showErrorMessage="1" promptTitle="Place of workshop/開催地" sqref="C8:E9">
      <formula1>"HN, HCM"</formula1>
    </dataValidation>
  </dataValidations>
  <printOptions horizontalCentered="1" verticalCentered="1"/>
  <pageMargins left="0" right="0" top="0" bottom="0" header="0.5" footer="0.5"/>
  <pageSetup fitToHeight="1" fitToWidth="1" horizontalDpi="600" verticalDpi="600" orientation="portrait" paperSize="9" scale="40"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Y26" sqref="Y26"/>
    </sheetView>
  </sheetViews>
  <sheetFormatPr defaultColWidth="9.140625" defaultRowHeight="12.75"/>
  <cols>
    <col min="1" max="1" width="2.57421875" style="51" customWidth="1"/>
    <col min="2" max="2" width="5.00390625" style="51" customWidth="1"/>
    <col min="3" max="3" width="9.7109375" style="51" customWidth="1"/>
    <col min="4" max="4" width="20.28125" style="51" customWidth="1"/>
    <col min="5" max="5" width="16.140625" style="51" customWidth="1"/>
    <col min="6" max="7" width="20.7109375" style="51" customWidth="1"/>
    <col min="8" max="8" width="24.140625" style="51" customWidth="1"/>
    <col min="9" max="9" width="2.57421875" style="51" customWidth="1"/>
    <col min="10" max="10" width="9.140625" style="51" customWidth="1"/>
    <col min="11" max="11" width="11.57421875" style="51" hidden="1" customWidth="1"/>
    <col min="12" max="24" width="0" style="51" hidden="1" customWidth="1"/>
    <col min="25" max="16384" width="9.140625" style="51" customWidth="1"/>
  </cols>
  <sheetData>
    <row r="1" ht="12.75"/>
    <row r="2" ht="12.75"/>
    <row r="3" ht="12.75"/>
    <row r="4" spans="3:8" ht="12.75" customHeight="1">
      <c r="C4" s="339" t="s">
        <v>37</v>
      </c>
      <c r="D4" s="339"/>
      <c r="E4" s="339"/>
      <c r="F4" s="339"/>
      <c r="G4" s="339"/>
      <c r="H4" s="339"/>
    </row>
    <row r="6" spans="2:8" ht="23.25">
      <c r="B6" s="354" t="s">
        <v>12</v>
      </c>
      <c r="C6" s="354"/>
      <c r="D6" s="354"/>
      <c r="E6" s="354"/>
      <c r="F6" s="354"/>
      <c r="G6" s="354"/>
      <c r="H6" s="354"/>
    </row>
    <row r="7" spans="2:8" ht="20.25" customHeight="1">
      <c r="B7" s="55" t="s">
        <v>130</v>
      </c>
      <c r="C7" s="55"/>
      <c r="D7" s="55"/>
      <c r="E7" s="52" t="str">
        <f>'Registration form (HCM)'!O8</f>
        <v>07&amp;08/03/2024</v>
      </c>
      <c r="F7" s="55"/>
      <c r="G7" s="55"/>
      <c r="H7" s="55"/>
    </row>
    <row r="8" ht="8.25" customHeight="1"/>
    <row r="9" spans="2:9" ht="27" customHeight="1">
      <c r="B9" s="355" t="s">
        <v>26</v>
      </c>
      <c r="C9" s="355"/>
      <c r="D9" s="350">
        <f>'Registration form (HCM)'!F14</f>
        <v>0</v>
      </c>
      <c r="E9" s="351"/>
      <c r="F9" s="351"/>
      <c r="G9" s="351"/>
      <c r="H9" s="351"/>
      <c r="I9" s="351"/>
    </row>
    <row r="10" spans="2:9" ht="28.5" customHeight="1">
      <c r="B10" s="355" t="s">
        <v>27</v>
      </c>
      <c r="C10" s="355"/>
      <c r="D10" s="351">
        <f>'Registration form (HCM)'!F16</f>
        <v>0</v>
      </c>
      <c r="E10" s="351"/>
      <c r="F10" s="351"/>
      <c r="G10" s="351"/>
      <c r="H10" s="351"/>
      <c r="I10" s="351"/>
    </row>
    <row r="11" spans="2:9" ht="21" customHeight="1">
      <c r="B11" s="349" t="s">
        <v>28</v>
      </c>
      <c r="C11" s="349"/>
      <c r="D11" s="350">
        <f>'Registration form (HCM)'!L15</f>
        <v>0</v>
      </c>
      <c r="E11" s="351"/>
      <c r="F11" s="351"/>
      <c r="G11" s="351"/>
      <c r="H11" s="351"/>
      <c r="I11" s="351"/>
    </row>
    <row r="12" spans="2:5" ht="23.25" customHeight="1">
      <c r="B12" s="53" t="s">
        <v>47</v>
      </c>
      <c r="C12" s="53"/>
      <c r="D12" s="53"/>
      <c r="E12" s="51" t="s">
        <v>18</v>
      </c>
    </row>
    <row r="13" spans="2:12" ht="15">
      <c r="B13" s="53" t="s">
        <v>131</v>
      </c>
      <c r="C13" s="53"/>
      <c r="D13" s="52"/>
      <c r="G13" s="384" t="str">
        <f>'Registration form (HCM)'!O8</f>
        <v>07&amp;08/03/2024</v>
      </c>
      <c r="H13" s="384"/>
      <c r="I13" s="384"/>
      <c r="J13" s="384"/>
      <c r="K13" s="384"/>
      <c r="L13" s="384"/>
    </row>
    <row r="14" spans="2:6" ht="15">
      <c r="B14" s="54" t="s">
        <v>132</v>
      </c>
      <c r="C14" s="54"/>
      <c r="D14" s="55"/>
      <c r="F14" s="55" t="str">
        <f>'Registration form (HCM)'!O8</f>
        <v>07&amp;08/03/2024</v>
      </c>
    </row>
    <row r="16" spans="2:24" ht="25.5" customHeight="1">
      <c r="B16" s="352" t="s">
        <v>13</v>
      </c>
      <c r="C16" s="352" t="s">
        <v>23</v>
      </c>
      <c r="D16" s="352"/>
      <c r="E16" s="352"/>
      <c r="F16" s="352" t="s">
        <v>22</v>
      </c>
      <c r="G16" s="352" t="s">
        <v>19</v>
      </c>
      <c r="H16" s="352" t="s">
        <v>20</v>
      </c>
      <c r="K16" s="97"/>
      <c r="L16" s="62"/>
      <c r="M16" s="62"/>
      <c r="N16" s="62"/>
      <c r="O16" s="62"/>
      <c r="P16" s="63">
        <v>4</v>
      </c>
      <c r="Q16" s="63">
        <v>5</v>
      </c>
      <c r="R16" s="63">
        <v>6</v>
      </c>
      <c r="S16" s="64">
        <v>7</v>
      </c>
      <c r="T16" s="64">
        <v>8</v>
      </c>
      <c r="U16" s="64">
        <v>9</v>
      </c>
      <c r="V16" s="65">
        <v>10</v>
      </c>
      <c r="W16" s="65">
        <v>11</v>
      </c>
      <c r="X16" s="65">
        <v>12</v>
      </c>
    </row>
    <row r="17" spans="2:24" ht="39.75" customHeight="1">
      <c r="B17" s="353"/>
      <c r="C17" s="352"/>
      <c r="D17" s="352"/>
      <c r="E17" s="352"/>
      <c r="F17" s="352"/>
      <c r="G17" s="352"/>
      <c r="H17" s="352"/>
      <c r="K17" s="98"/>
      <c r="L17" s="66" t="str">
        <f>RIGHT("000000000000"&amp;ROUND(K19,0),12)</f>
        <v>000000000000</v>
      </c>
      <c r="M17" s="67">
        <v>1</v>
      </c>
      <c r="N17" s="67">
        <v>2</v>
      </c>
      <c r="O17" s="67">
        <v>3</v>
      </c>
      <c r="P17" s="68">
        <f>VALUE(MID(L17,P16,1))</f>
        <v>0</v>
      </c>
      <c r="Q17" s="68">
        <f>VALUE(MID(L17,Q16,1))</f>
        <v>0</v>
      </c>
      <c r="R17" s="68">
        <f>VALUE(MID(L17,R16,1))</f>
        <v>0</v>
      </c>
      <c r="S17" s="69">
        <f>VALUE(MID(L17,S16,1))</f>
        <v>0</v>
      </c>
      <c r="T17" s="69">
        <f>VALUE(MID(L17,T16,1))</f>
        <v>0</v>
      </c>
      <c r="U17" s="69">
        <f>VALUE(MID(L17,U16,1))</f>
        <v>0</v>
      </c>
      <c r="V17" s="70">
        <f>VALUE(MID(L17,V16,1))</f>
        <v>0</v>
      </c>
      <c r="W17" s="70">
        <f>VALUE(MID(L17,W16,1))</f>
        <v>0</v>
      </c>
      <c r="X17" s="70">
        <f>VALUE(MID(L17,X16,1))</f>
        <v>0</v>
      </c>
    </row>
    <row r="18" spans="2:24" ht="54.75" customHeight="1">
      <c r="B18" s="56">
        <v>1</v>
      </c>
      <c r="C18" s="340" t="str">
        <f>'Registration form (HCM)'!F8</f>
        <v>Xác định và triển khai phương châm / 部門方針の策定と展開</v>
      </c>
      <c r="D18" s="341"/>
      <c r="E18" s="342"/>
      <c r="F18" s="57">
        <f>COUNTA('Registration form (HCM)'!E26:E37)</f>
        <v>0</v>
      </c>
      <c r="G18" s="99">
        <f>VLOOKUP($C$18,Data!$D$3:$L$17,9,0)</f>
        <v>5200000</v>
      </c>
      <c r="H18" s="99">
        <f>G18*F18</f>
        <v>0</v>
      </c>
      <c r="K18" s="97"/>
      <c r="L18" s="71"/>
      <c r="M18" s="72">
        <f>VALUE(MID(L17,M17,1))</f>
        <v>0</v>
      </c>
      <c r="N18" s="72">
        <f>VALUE(MID(L17,N17,1))</f>
        <v>0</v>
      </c>
      <c r="O18" s="72">
        <f>VALUE(MID(L17,O17,1))</f>
        <v>0</v>
      </c>
      <c r="P18" s="68">
        <f>SUM(P17:P17)</f>
        <v>0</v>
      </c>
      <c r="Q18" s="68">
        <f>SUM(P17:Q17)</f>
        <v>0</v>
      </c>
      <c r="R18" s="68">
        <f>SUM(P17:R17)</f>
        <v>0</v>
      </c>
      <c r="S18" s="69">
        <f>SUM(S17:S17)</f>
        <v>0</v>
      </c>
      <c r="T18" s="69">
        <f>SUM(S17:T17)</f>
        <v>0</v>
      </c>
      <c r="U18" s="69">
        <f>SUM(S17:U17)</f>
        <v>0</v>
      </c>
      <c r="V18" s="70">
        <f>SUM(V17:V17)</f>
        <v>0</v>
      </c>
      <c r="W18" s="70">
        <f>SUM(V17:W17)</f>
        <v>0</v>
      </c>
      <c r="X18" s="70">
        <f>SUM(V17:X17)</f>
        <v>0</v>
      </c>
    </row>
    <row r="19" spans="2:24" ht="18" customHeight="1">
      <c r="B19" s="56">
        <v>2</v>
      </c>
      <c r="C19" s="343" t="s">
        <v>24</v>
      </c>
      <c r="D19" s="344"/>
      <c r="E19" s="344"/>
      <c r="F19" s="58"/>
      <c r="G19" s="91">
        <f>Data!C51</f>
        <v>0.08</v>
      </c>
      <c r="H19" s="90">
        <f>G19*H18</f>
        <v>0</v>
      </c>
      <c r="K19" s="100">
        <f>H20</f>
        <v>0</v>
      </c>
      <c r="L19" s="71"/>
      <c r="M19" s="72">
        <f>SUM(M18:M18)</f>
        <v>0</v>
      </c>
      <c r="N19" s="72">
        <f>SUM(M18:N18)</f>
        <v>0</v>
      </c>
      <c r="O19" s="72">
        <f>SUM(M18:O18)</f>
        <v>0</v>
      </c>
      <c r="P19" s="73">
        <f>IF(P17=0,"",CHOOSE(P17,"một","hai","ba","bốn","năm","sáu","bảy","tám","chín"))</f>
      </c>
      <c r="Q19" s="73">
        <f>IF(Q17=0,IF(AND(P17&lt;&gt;0,R17&lt;&gt;0),"lẻ",""),CHOOSE(Q17,"mười","hai","ba","bốn","năm","sáu","bảy","tám","chín"))</f>
      </c>
      <c r="R19" s="73">
        <f>IF(R17=0,"",CHOOSE(R17,IF(Q17&gt;1,"mốt","một"),"hai","ba","bốn",IF(Q17=0,"năm","lăm"),"sáu","bảy","tám","chín"))</f>
      </c>
      <c r="S19" s="74">
        <f>IF(S17=0,"",CHOOSE(S17,"một","hai","ba","bốn","năm","sáu","bảy","tám","chín"))</f>
      </c>
      <c r="T19" s="74">
        <f>IF(T17=0,IF(AND(S17&lt;&gt;0,U17&lt;&gt;0),"lẻ",""),CHOOSE(T17,"mười","hai","ba","bốn","năm","sáu","bảy","tám","chín"))</f>
      </c>
      <c r="U19" s="74">
        <f>IF(U17=0,"",CHOOSE(U17,IF(T17&gt;1,"mốt","một"),"hai","ba","bốn",IF(T17=0,"năm","lăm"),"sáu","bảy","tám","chín"))</f>
      </c>
      <c r="V19" s="75">
        <f>IF(V17=0,"",CHOOSE(V17,"một","hai","ba","bốn","năm","sáu","bảy","tám","chín"))</f>
      </c>
      <c r="W19" s="75">
        <f>IF(W17=0,IF(AND(V17&lt;&gt;0,X17&lt;&gt;0),"lẻ",""),CHOOSE(W17,"mười","hai","ba","bốn","năm","sáu","bảy","tám","chín"))</f>
      </c>
      <c r="X19" s="75">
        <f>IF(X17=0,"",CHOOSE(X17,IF(W17&gt;1,"mốt","một"),"hai","ba","bốn",IF(W17=0,"năm","lăm"),"sáu","bảy","tám","chín"))</f>
      </c>
    </row>
    <row r="20" spans="2:24" ht="18" customHeight="1">
      <c r="B20" s="59"/>
      <c r="C20" s="345" t="s">
        <v>21</v>
      </c>
      <c r="D20" s="345"/>
      <c r="E20" s="345"/>
      <c r="F20" s="58"/>
      <c r="G20" s="58"/>
      <c r="H20" s="101">
        <f>H18+H19</f>
        <v>0</v>
      </c>
      <c r="K20" s="100"/>
      <c r="L20" s="71"/>
      <c r="M20" s="76">
        <f>IF(M18=0,"",CHOOSE(M18,"một","hai","ba","bốn","năm","sáu","bảy","tám","chín"))</f>
      </c>
      <c r="N20" s="76">
        <f>IF(N18=0,IF(AND(M18&lt;&gt;0,O18&lt;&gt;0),"lẻ",""),CHOOSE(N18,"mười","hai","ba","bốn","năm","sáu","bảy","tám","chín"))</f>
      </c>
      <c r="O20" s="76">
        <f>IF(O18=0,"",CHOOSE(O18,IF(N18&gt;1,"mốt","một"),"hai","ba","bốn",IF(N18=0,"năm","lăm"),"sáu","bảy","tám","chín"))</f>
      </c>
      <c r="P20" s="77">
        <f>IF(P17=0,"","trăm")</f>
      </c>
      <c r="Q20" s="77">
        <f>IF(Q17=0,"",IF(Q17=1,"","mươi"))</f>
      </c>
      <c r="R20" s="77">
        <f>IF(AND(R17=0,R18=0),"","triệu")</f>
      </c>
      <c r="S20" s="78">
        <f>IF(S17=0,"","trăm")</f>
      </c>
      <c r="T20" s="78">
        <f>IF(T17=0,"",IF(T17=1,"","mươi"))</f>
      </c>
      <c r="U20" s="78">
        <f>IF(AND(U17=0,U18=0),"","ngàn")</f>
      </c>
      <c r="V20" s="79">
        <f>IF(V17=0,"","trăm")</f>
      </c>
      <c r="W20" s="79">
        <f>IF(W17=0,"",IF(W17=1,"","mươi"))</f>
      </c>
      <c r="X20" s="79" t="s">
        <v>29</v>
      </c>
    </row>
    <row r="21" spans="2:24" ht="7.5" customHeight="1">
      <c r="B21" s="60"/>
      <c r="C21" s="60"/>
      <c r="D21" s="60"/>
      <c r="E21" s="60"/>
      <c r="F21" s="60"/>
      <c r="G21" s="60"/>
      <c r="H21" s="60"/>
      <c r="K21" s="100"/>
      <c r="L21" s="71"/>
      <c r="M21" s="80">
        <f>IF(M18=0,"","trăm")</f>
      </c>
      <c r="N21" s="80">
        <f>IF(N18=0,"",IF(N18=1,"","mươi"))</f>
      </c>
      <c r="O21" s="80">
        <f>IF(AND(O18=0,O19=0),"","tỷ")</f>
      </c>
      <c r="P21" s="81"/>
      <c r="Q21" s="81"/>
      <c r="R21" s="81"/>
      <c r="S21" s="81"/>
      <c r="T21" s="81"/>
      <c r="U21" s="81"/>
      <c r="V21" s="81"/>
      <c r="W21" s="81"/>
      <c r="X21" s="81"/>
    </row>
    <row r="22" spans="2:24" ht="15">
      <c r="B22" s="346" t="s">
        <v>25</v>
      </c>
      <c r="C22" s="346"/>
      <c r="D22" s="1" t="str">
        <f>L22</f>
        <v>Không đồng.</v>
      </c>
      <c r="E22" s="60"/>
      <c r="F22" s="60"/>
      <c r="G22" s="60"/>
      <c r="H22" s="60"/>
      <c r="K22" s="100"/>
      <c r="L22" s="82"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1"/>
      <c r="N22" s="81"/>
      <c r="O22" s="81"/>
      <c r="P22" s="62"/>
      <c r="Q22" s="62"/>
      <c r="R22" s="62"/>
      <c r="S22" s="62"/>
      <c r="T22" s="62"/>
      <c r="U22" s="62"/>
      <c r="V22" s="62"/>
      <c r="W22" s="62"/>
      <c r="X22" s="62"/>
    </row>
    <row r="23" spans="2:24" ht="15">
      <c r="B23" s="347" t="s">
        <v>17</v>
      </c>
      <c r="C23" s="347"/>
      <c r="D23" s="61"/>
      <c r="E23" s="60"/>
      <c r="F23" s="60"/>
      <c r="G23" s="60"/>
      <c r="H23" s="60"/>
      <c r="K23" s="100"/>
      <c r="L23" s="102"/>
      <c r="M23" s="102"/>
      <c r="N23" s="62"/>
      <c r="O23" s="62"/>
      <c r="P23" s="62"/>
      <c r="Q23" s="62"/>
      <c r="R23" s="62"/>
      <c r="S23" s="62"/>
      <c r="T23" s="62"/>
      <c r="U23" s="62"/>
      <c r="V23" s="62"/>
      <c r="W23" s="62"/>
      <c r="X23" s="62"/>
    </row>
    <row r="24" spans="2:8" ht="7.5" customHeight="1">
      <c r="B24" s="60"/>
      <c r="C24" s="60"/>
      <c r="D24" s="60"/>
      <c r="E24" s="60"/>
      <c r="F24" s="60"/>
      <c r="G24" s="60"/>
      <c r="H24" s="60"/>
    </row>
    <row r="25" spans="2:8" ht="15">
      <c r="B25" s="52" t="s">
        <v>30</v>
      </c>
      <c r="C25" s="52"/>
      <c r="D25" s="52"/>
      <c r="E25" s="52"/>
      <c r="F25" s="180" t="str">
        <f>CONCATENATE(TEXT('Registration form (HCM)'!F54,"dd/mm/yyyy"),"","～","",TEXT('Registration form (HCM)'!I54,"dd/mm/yyyy"))</f>
        <v>08/03/2024～15/03/2024</v>
      </c>
      <c r="G25" s="52"/>
      <c r="H25" s="52"/>
    </row>
    <row r="26" spans="2:8" ht="15">
      <c r="B26" s="55" t="s">
        <v>31</v>
      </c>
      <c r="C26" s="55"/>
      <c r="D26" s="55"/>
      <c r="E26" s="167" t="str">
        <f>F25</f>
        <v>08/03/2024～15/03/2024</v>
      </c>
      <c r="F26" s="55"/>
      <c r="G26" s="55"/>
      <c r="H26" s="55"/>
    </row>
    <row r="27" spans="2:8" ht="15">
      <c r="B27" s="53" t="s">
        <v>14</v>
      </c>
      <c r="C27" s="60"/>
      <c r="D27" s="60"/>
      <c r="E27" s="60"/>
      <c r="F27" s="60"/>
      <c r="G27" s="60"/>
      <c r="H27" s="60"/>
    </row>
    <row r="28" spans="2:8" ht="15">
      <c r="B28" s="52" t="s">
        <v>286</v>
      </c>
      <c r="C28" s="60"/>
      <c r="D28" s="60"/>
      <c r="E28" s="60"/>
      <c r="F28" s="60"/>
      <c r="G28" s="60"/>
      <c r="H28" s="60"/>
    </row>
    <row r="29" spans="2:8" ht="15">
      <c r="B29" s="52" t="s">
        <v>15</v>
      </c>
      <c r="C29" s="60"/>
      <c r="D29" s="60"/>
      <c r="E29" s="60"/>
      <c r="F29" s="60"/>
      <c r="G29" s="60"/>
      <c r="H29" s="60"/>
    </row>
    <row r="30" ht="15">
      <c r="B30" s="52" t="s">
        <v>50</v>
      </c>
    </row>
    <row r="31" ht="9.75" customHeight="1"/>
    <row r="32" spans="2:8" ht="15">
      <c r="B32" s="348" t="s">
        <v>133</v>
      </c>
      <c r="C32" s="348"/>
      <c r="D32" s="348"/>
      <c r="E32" s="348"/>
      <c r="F32" s="348"/>
      <c r="G32" s="348"/>
      <c r="H32" s="348"/>
    </row>
    <row r="33" spans="2:8" ht="15">
      <c r="B33" s="337" t="s">
        <v>135</v>
      </c>
      <c r="C33" s="337"/>
      <c r="D33" s="337"/>
      <c r="E33" s="337"/>
      <c r="F33" s="337"/>
      <c r="G33" s="337"/>
      <c r="H33" s="337"/>
    </row>
    <row r="35" spans="6:8" ht="15">
      <c r="F35" s="338" t="s">
        <v>16</v>
      </c>
      <c r="G35" s="338"/>
      <c r="H35" s="338"/>
    </row>
    <row r="36" spans="5:9" ht="14.25">
      <c r="E36" s="338" t="s">
        <v>49</v>
      </c>
      <c r="F36" s="338"/>
      <c r="G36" s="338"/>
      <c r="H36" s="338"/>
      <c r="I36" s="338"/>
    </row>
    <row r="37" spans="6:8" ht="15">
      <c r="F37" s="339" t="s">
        <v>39</v>
      </c>
      <c r="G37" s="339"/>
      <c r="H37" s="339"/>
    </row>
    <row r="39" ht="12.75"/>
    <row r="40" ht="12.75"/>
    <row r="41" ht="12.75"/>
    <row r="42" ht="12.75"/>
    <row r="43" ht="12.75"/>
    <row r="44" ht="12.75"/>
    <row r="45" ht="12.75"/>
  </sheetData>
  <sheetProtection password="E53A" sheet="1" objects="1" scenarios="1" selectLockedCells="1" selectUnlockedCells="1"/>
  <mergeCells count="24">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G13:L13"/>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0" r:id="rId2"/>
  <drawing r:id="rId1"/>
</worksheet>
</file>

<file path=xl/worksheets/sheet11.xml><?xml version="1.0" encoding="utf-8"?>
<worksheet xmlns="http://schemas.openxmlformats.org/spreadsheetml/2006/main" xmlns:r="http://schemas.openxmlformats.org/officeDocument/2006/relationships">
  <dimension ref="A1:AC51"/>
  <sheetViews>
    <sheetView zoomScale="70" zoomScaleNormal="70" zoomScalePageLayoutView="0" workbookViewId="0" topLeftCell="D4">
      <selection activeCell="F14" sqref="F14"/>
    </sheetView>
  </sheetViews>
  <sheetFormatPr defaultColWidth="9.140625" defaultRowHeight="12.75"/>
  <cols>
    <col min="1" max="1" width="3.8515625" style="0" customWidth="1"/>
    <col min="2" max="2" width="12.00390625" style="0" bestFit="1" customWidth="1"/>
    <col min="3" max="3" width="114.421875" style="0" customWidth="1"/>
    <col min="4" max="4" width="96.140625" style="0" customWidth="1"/>
    <col min="5" max="5" width="25.8515625" style="0" customWidth="1"/>
    <col min="6" max="6" width="29.140625" style="0" customWidth="1"/>
    <col min="7" max="7" width="22.28125" style="0" customWidth="1"/>
    <col min="8" max="8" width="21.8515625" style="0" bestFit="1" customWidth="1"/>
    <col min="9" max="9" width="7.28125" style="83" customWidth="1"/>
    <col min="10" max="10" width="26.8515625" style="83" bestFit="1" customWidth="1"/>
    <col min="11" max="11" width="6.421875" style="83" customWidth="1"/>
    <col min="12" max="12" width="22.7109375" style="83" bestFit="1" customWidth="1"/>
    <col min="13" max="13" width="22.00390625" style="83" bestFit="1" customWidth="1"/>
  </cols>
  <sheetData>
    <row r="1" spans="3:13" ht="12.75">
      <c r="C1">
        <v>1</v>
      </c>
      <c r="D1">
        <v>2</v>
      </c>
      <c r="E1">
        <v>3</v>
      </c>
      <c r="F1">
        <v>4</v>
      </c>
      <c r="G1">
        <v>5</v>
      </c>
      <c r="H1">
        <v>6</v>
      </c>
      <c r="I1" s="388">
        <v>7</v>
      </c>
      <c r="J1" s="388"/>
      <c r="K1" s="186"/>
      <c r="L1" s="83">
        <v>9</v>
      </c>
      <c r="M1" s="83">
        <v>10</v>
      </c>
    </row>
    <row r="2" spans="1:29" ht="15">
      <c r="A2" s="3"/>
      <c r="B2" s="44"/>
      <c r="C2" s="86" t="s">
        <v>8</v>
      </c>
      <c r="D2" s="86"/>
      <c r="E2" s="86" t="s">
        <v>2</v>
      </c>
      <c r="F2" s="86" t="s">
        <v>9</v>
      </c>
      <c r="G2" s="48" t="s">
        <v>10</v>
      </c>
      <c r="H2" s="48" t="s">
        <v>11</v>
      </c>
      <c r="I2" s="183" t="s">
        <v>230</v>
      </c>
      <c r="J2" s="182" t="s">
        <v>231</v>
      </c>
      <c r="K2" s="182"/>
      <c r="L2" s="88" t="s">
        <v>232</v>
      </c>
      <c r="M2" s="88"/>
      <c r="R2" s="3"/>
      <c r="T2" s="3"/>
      <c r="V2" s="3"/>
      <c r="W2" s="3"/>
      <c r="X2" s="3"/>
      <c r="Y2" s="3"/>
      <c r="Z2" s="3"/>
      <c r="AA2" s="3"/>
      <c r="AB2" s="3"/>
      <c r="AC2" s="3"/>
    </row>
    <row r="3" spans="1:29" ht="17.25">
      <c r="A3" s="3"/>
      <c r="B3" s="44"/>
      <c r="C3" s="96"/>
      <c r="D3" s="89" t="s">
        <v>213</v>
      </c>
      <c r="E3" s="119" t="s">
        <v>214</v>
      </c>
      <c r="F3" s="119" t="s">
        <v>215</v>
      </c>
      <c r="G3" s="202">
        <v>45364</v>
      </c>
      <c r="H3" s="209" t="s">
        <v>216</v>
      </c>
      <c r="I3" s="87">
        <v>1</v>
      </c>
      <c r="J3" s="184">
        <f aca="true" t="shared" si="0" ref="J3:J17">VLOOKUP($I3,$B$46:$C$47,2,0)</f>
        <v>5600000</v>
      </c>
      <c r="K3" s="184">
        <v>3</v>
      </c>
      <c r="L3" s="184">
        <f>VLOOKUP($K3,$B$46:$C$49,2,0)</f>
        <v>5200000</v>
      </c>
      <c r="M3" s="88"/>
      <c r="R3" s="3"/>
      <c r="T3" s="3"/>
      <c r="V3" s="3"/>
      <c r="W3" s="3"/>
      <c r="X3" s="3"/>
      <c r="Y3" s="3"/>
      <c r="Z3" s="3"/>
      <c r="AA3" s="3"/>
      <c r="AB3" s="3"/>
      <c r="AC3" s="3"/>
    </row>
    <row r="4" spans="1:29" ht="17.25">
      <c r="A4" s="3"/>
      <c r="B4" s="44"/>
      <c r="C4" s="96"/>
      <c r="D4" s="181" t="s">
        <v>223</v>
      </c>
      <c r="E4" s="119" t="s">
        <v>219</v>
      </c>
      <c r="F4" s="119" t="s">
        <v>220</v>
      </c>
      <c r="G4" s="202" t="s">
        <v>221</v>
      </c>
      <c r="H4" s="209" t="s">
        <v>222</v>
      </c>
      <c r="I4" s="87">
        <v>1</v>
      </c>
      <c r="J4" s="184">
        <f t="shared" si="0"/>
        <v>5600000</v>
      </c>
      <c r="K4" s="184">
        <v>3</v>
      </c>
      <c r="L4" s="184">
        <f aca="true" t="shared" si="1" ref="L4:L17">VLOOKUP($K4,$B$46:$C$49,2,0)</f>
        <v>5200000</v>
      </c>
      <c r="M4" s="88"/>
      <c r="R4" s="3"/>
      <c r="T4" s="3"/>
      <c r="V4" s="3"/>
      <c r="W4" s="3"/>
      <c r="X4" s="3"/>
      <c r="Y4" s="3"/>
      <c r="Z4" s="3"/>
      <c r="AA4" s="3"/>
      <c r="AB4" s="3"/>
      <c r="AC4" s="3"/>
    </row>
    <row r="5" spans="1:29" ht="51.75">
      <c r="A5" s="3"/>
      <c r="B5" s="44"/>
      <c r="C5" s="96"/>
      <c r="D5" s="181" t="s">
        <v>197</v>
      </c>
      <c r="E5" s="119" t="s">
        <v>195</v>
      </c>
      <c r="F5" s="119" t="s">
        <v>195</v>
      </c>
      <c r="G5" s="202" t="s">
        <v>196</v>
      </c>
      <c r="H5" s="209" t="s">
        <v>196</v>
      </c>
      <c r="I5" s="87">
        <v>2</v>
      </c>
      <c r="J5" s="184">
        <f t="shared" si="0"/>
        <v>5100000</v>
      </c>
      <c r="K5" s="184">
        <v>4</v>
      </c>
      <c r="L5" s="184">
        <f t="shared" si="1"/>
        <v>4700000</v>
      </c>
      <c r="M5" s="88"/>
      <c r="R5" s="3"/>
      <c r="T5" s="3"/>
      <c r="V5" s="3"/>
      <c r="W5" s="3"/>
      <c r="X5" s="3"/>
      <c r="Y5" s="3"/>
      <c r="Z5" s="3"/>
      <c r="AA5" s="3"/>
      <c r="AB5" s="3"/>
      <c r="AC5" s="3"/>
    </row>
    <row r="6" spans="1:29" ht="17.25">
      <c r="A6" s="3"/>
      <c r="B6" s="44"/>
      <c r="C6" s="95"/>
      <c r="D6" s="89" t="s">
        <v>126</v>
      </c>
      <c r="E6" s="119" t="s">
        <v>289</v>
      </c>
      <c r="F6" s="119" t="s">
        <v>290</v>
      </c>
      <c r="G6" s="202">
        <v>45371</v>
      </c>
      <c r="H6" s="202">
        <v>45359</v>
      </c>
      <c r="I6" s="87">
        <v>1</v>
      </c>
      <c r="J6" s="184">
        <f t="shared" si="0"/>
        <v>5600000</v>
      </c>
      <c r="K6" s="184">
        <v>3</v>
      </c>
      <c r="L6" s="184">
        <f t="shared" si="1"/>
        <v>5200000</v>
      </c>
      <c r="M6" s="88"/>
      <c r="R6" s="3"/>
      <c r="T6" s="3"/>
      <c r="V6" s="3"/>
      <c r="W6" s="3"/>
      <c r="X6" s="3"/>
      <c r="Y6" s="3"/>
      <c r="Z6" s="3"/>
      <c r="AA6" s="3"/>
      <c r="AB6" s="3"/>
      <c r="AC6" s="3"/>
    </row>
    <row r="7" spans="1:29" ht="34.5">
      <c r="A7" s="3"/>
      <c r="B7" s="44"/>
      <c r="C7" s="95"/>
      <c r="D7" s="89" t="s">
        <v>198</v>
      </c>
      <c r="E7" s="119" t="s">
        <v>199</v>
      </c>
      <c r="F7" s="119" t="s">
        <v>199</v>
      </c>
      <c r="G7" s="202" t="s">
        <v>200</v>
      </c>
      <c r="H7" s="202" t="s">
        <v>200</v>
      </c>
      <c r="I7" s="87">
        <v>2</v>
      </c>
      <c r="J7" s="184">
        <f t="shared" si="0"/>
        <v>5100000</v>
      </c>
      <c r="K7" s="184">
        <v>4</v>
      </c>
      <c r="L7" s="184">
        <f t="shared" si="1"/>
        <v>4700000</v>
      </c>
      <c r="M7" s="88"/>
      <c r="R7" s="3"/>
      <c r="T7" s="3"/>
      <c r="V7" s="3"/>
      <c r="W7" s="3"/>
      <c r="X7" s="3"/>
      <c r="Y7" s="3"/>
      <c r="Z7" s="3"/>
      <c r="AA7" s="3"/>
      <c r="AB7" s="3"/>
      <c r="AC7" s="3"/>
    </row>
    <row r="8" spans="1:29" ht="17.25">
      <c r="A8" s="3"/>
      <c r="B8" s="44"/>
      <c r="C8" s="95"/>
      <c r="D8" s="89" t="s">
        <v>125</v>
      </c>
      <c r="E8" s="119" t="s">
        <v>201</v>
      </c>
      <c r="F8" s="119" t="s">
        <v>201</v>
      </c>
      <c r="G8" s="202" t="s">
        <v>202</v>
      </c>
      <c r="H8" s="202" t="s">
        <v>202</v>
      </c>
      <c r="I8" s="87">
        <v>2</v>
      </c>
      <c r="J8" s="184">
        <f t="shared" si="0"/>
        <v>5100000</v>
      </c>
      <c r="K8" s="184">
        <v>4</v>
      </c>
      <c r="L8" s="184">
        <f t="shared" si="1"/>
        <v>4700000</v>
      </c>
      <c r="M8" s="87"/>
      <c r="R8" s="3"/>
      <c r="T8" s="3"/>
      <c r="V8" s="3"/>
      <c r="W8" s="3"/>
      <c r="X8" s="3"/>
      <c r="Y8" s="3"/>
      <c r="Z8" s="3"/>
      <c r="AA8" s="3"/>
      <c r="AB8" s="3"/>
      <c r="AC8" s="3"/>
    </row>
    <row r="9" spans="1:29" ht="34.5">
      <c r="A9" s="3"/>
      <c r="B9" s="44"/>
      <c r="C9" s="95"/>
      <c r="D9" s="89" t="s">
        <v>62</v>
      </c>
      <c r="E9" s="119" t="s">
        <v>284</v>
      </c>
      <c r="F9" s="119" t="s">
        <v>285</v>
      </c>
      <c r="G9" s="202">
        <v>45315</v>
      </c>
      <c r="H9" s="202">
        <v>44936</v>
      </c>
      <c r="I9" s="87">
        <v>2</v>
      </c>
      <c r="J9" s="184">
        <f t="shared" si="0"/>
        <v>5100000</v>
      </c>
      <c r="K9" s="184">
        <v>4</v>
      </c>
      <c r="L9" s="184">
        <f t="shared" si="1"/>
        <v>4700000</v>
      </c>
      <c r="M9" s="87"/>
      <c r="R9" s="3"/>
      <c r="T9" s="3"/>
      <c r="V9" s="3"/>
      <c r="W9" s="3"/>
      <c r="X9" s="3"/>
      <c r="Y9" s="3"/>
      <c r="Z9" s="3"/>
      <c r="AA9" s="3"/>
      <c r="AB9" s="3"/>
      <c r="AC9" s="3"/>
    </row>
    <row r="10" spans="1:29" ht="17.25">
      <c r="A10" s="3"/>
      <c r="B10" s="44"/>
      <c r="C10" s="95"/>
      <c r="D10" s="89" t="s">
        <v>32</v>
      </c>
      <c r="E10" s="119" t="s">
        <v>273</v>
      </c>
      <c r="F10" s="119" t="s">
        <v>274</v>
      </c>
      <c r="G10" s="202">
        <v>45247</v>
      </c>
      <c r="H10" s="202">
        <v>45240</v>
      </c>
      <c r="I10" s="87">
        <v>1</v>
      </c>
      <c r="J10" s="184">
        <f t="shared" si="0"/>
        <v>5600000</v>
      </c>
      <c r="K10" s="184">
        <v>3</v>
      </c>
      <c r="L10" s="184">
        <f t="shared" si="1"/>
        <v>5200000</v>
      </c>
      <c r="M10" s="87"/>
      <c r="R10" s="3"/>
      <c r="T10" s="3"/>
      <c r="V10" s="3"/>
      <c r="W10" s="3"/>
      <c r="X10" s="3"/>
      <c r="Y10" s="3"/>
      <c r="Z10" s="3"/>
      <c r="AA10" s="3"/>
      <c r="AB10" s="3"/>
      <c r="AC10" s="3"/>
    </row>
    <row r="11" spans="1:29" ht="34.5">
      <c r="A11" s="3"/>
      <c r="B11" s="44"/>
      <c r="C11" s="95"/>
      <c r="D11" s="89" t="s">
        <v>212</v>
      </c>
      <c r="E11" s="119" t="s">
        <v>208</v>
      </c>
      <c r="F11" s="119" t="s">
        <v>209</v>
      </c>
      <c r="G11" s="202" t="s">
        <v>211</v>
      </c>
      <c r="H11" s="202" t="s">
        <v>210</v>
      </c>
      <c r="I11" s="87">
        <v>2</v>
      </c>
      <c r="J11" s="184">
        <f t="shared" si="0"/>
        <v>5100000</v>
      </c>
      <c r="K11" s="184">
        <v>4</v>
      </c>
      <c r="L11" s="184">
        <f t="shared" si="1"/>
        <v>4700000</v>
      </c>
      <c r="M11" s="87"/>
      <c r="R11" s="3"/>
      <c r="T11" s="3"/>
      <c r="V11" s="3"/>
      <c r="W11" s="3"/>
      <c r="X11" s="3"/>
      <c r="Y11" s="3"/>
      <c r="Z11" s="3"/>
      <c r="AA11" s="3"/>
      <c r="AB11" s="3"/>
      <c r="AC11" s="3"/>
    </row>
    <row r="12" spans="1:29" ht="17.25">
      <c r="A12" s="3"/>
      <c r="B12" s="44"/>
      <c r="C12" s="95"/>
      <c r="D12" s="89" t="s">
        <v>122</v>
      </c>
      <c r="E12" s="119" t="s">
        <v>123</v>
      </c>
      <c r="F12" s="119" t="s">
        <v>124</v>
      </c>
      <c r="G12" s="202" t="s">
        <v>224</v>
      </c>
      <c r="H12" s="209" t="s">
        <v>225</v>
      </c>
      <c r="I12" s="87">
        <v>2</v>
      </c>
      <c r="J12" s="184">
        <f t="shared" si="0"/>
        <v>5100000</v>
      </c>
      <c r="K12" s="184">
        <v>4</v>
      </c>
      <c r="L12" s="184">
        <f t="shared" si="1"/>
        <v>4700000</v>
      </c>
      <c r="M12" s="87"/>
      <c r="R12" s="3"/>
      <c r="T12" s="3"/>
      <c r="V12" s="3"/>
      <c r="W12" s="3"/>
      <c r="X12" s="3"/>
      <c r="Y12" s="3"/>
      <c r="Z12" s="3"/>
      <c r="AA12" s="3"/>
      <c r="AB12" s="3"/>
      <c r="AC12" s="3"/>
    </row>
    <row r="13" spans="1:29" ht="17.25">
      <c r="A13" s="3"/>
      <c r="B13" s="44"/>
      <c r="C13" s="95"/>
      <c r="D13" s="89" t="s">
        <v>243</v>
      </c>
      <c r="E13" s="119" t="s">
        <v>282</v>
      </c>
      <c r="F13" s="119" t="s">
        <v>283</v>
      </c>
      <c r="G13" s="202">
        <v>45226</v>
      </c>
      <c r="H13" s="209">
        <v>45254</v>
      </c>
      <c r="I13" s="182">
        <v>2</v>
      </c>
      <c r="J13" s="184">
        <f t="shared" si="0"/>
        <v>5100000</v>
      </c>
      <c r="K13" s="184">
        <v>4</v>
      </c>
      <c r="L13" s="184">
        <f t="shared" si="1"/>
        <v>4700000</v>
      </c>
      <c r="M13" s="87"/>
      <c r="R13" s="3"/>
      <c r="T13" s="3"/>
      <c r="V13" s="3"/>
      <c r="W13" s="3"/>
      <c r="X13" s="3"/>
      <c r="Y13" s="3"/>
      <c r="Z13" s="3"/>
      <c r="AA13" s="3"/>
      <c r="AB13" s="3"/>
      <c r="AC13" s="3"/>
    </row>
    <row r="14" spans="1:29" ht="17.25">
      <c r="A14" s="3"/>
      <c r="B14" s="44"/>
      <c r="C14" s="95"/>
      <c r="D14" s="89" t="s">
        <v>120</v>
      </c>
      <c r="E14" s="119" t="s">
        <v>287</v>
      </c>
      <c r="F14" s="119" t="s">
        <v>288</v>
      </c>
      <c r="G14" s="202">
        <v>45364</v>
      </c>
      <c r="H14" s="202">
        <v>45446</v>
      </c>
      <c r="I14" s="182">
        <v>2</v>
      </c>
      <c r="J14" s="184">
        <f t="shared" si="0"/>
        <v>5100000</v>
      </c>
      <c r="K14" s="184">
        <v>4</v>
      </c>
      <c r="L14" s="184">
        <f t="shared" si="1"/>
        <v>4700000</v>
      </c>
      <c r="M14" s="48"/>
      <c r="R14" s="3"/>
      <c r="T14" s="3"/>
      <c r="V14" s="3"/>
      <c r="W14" s="3"/>
      <c r="X14" s="3"/>
      <c r="Y14" s="3"/>
      <c r="Z14" s="3"/>
      <c r="AA14" s="3"/>
      <c r="AB14" s="3"/>
      <c r="AC14" s="3"/>
    </row>
    <row r="15" spans="1:29" ht="17.25">
      <c r="A15" s="3"/>
      <c r="B15" s="44"/>
      <c r="C15" s="96"/>
      <c r="D15" s="89" t="s">
        <v>56</v>
      </c>
      <c r="E15" s="119" t="s">
        <v>226</v>
      </c>
      <c r="F15" s="119" t="s">
        <v>227</v>
      </c>
      <c r="G15" s="202" t="s">
        <v>228</v>
      </c>
      <c r="H15" s="209" t="s">
        <v>229</v>
      </c>
      <c r="I15" s="182">
        <v>2</v>
      </c>
      <c r="J15" s="184">
        <f t="shared" si="0"/>
        <v>5100000</v>
      </c>
      <c r="K15" s="184">
        <v>4</v>
      </c>
      <c r="L15" s="184">
        <f t="shared" si="1"/>
        <v>4700000</v>
      </c>
      <c r="M15" s="48"/>
      <c r="R15" s="3"/>
      <c r="T15" s="3"/>
      <c r="V15" s="3"/>
      <c r="W15" s="3"/>
      <c r="X15" s="3"/>
      <c r="Y15" s="3"/>
      <c r="Z15" s="3"/>
      <c r="AA15" s="3"/>
      <c r="AB15" s="3"/>
      <c r="AC15" s="3"/>
    </row>
    <row r="16" spans="1:29" ht="34.5">
      <c r="A16" s="3"/>
      <c r="B16" s="44"/>
      <c r="C16" s="95"/>
      <c r="D16" s="89" t="s">
        <v>121</v>
      </c>
      <c r="E16" s="119" t="s">
        <v>204</v>
      </c>
      <c r="F16" s="119" t="s">
        <v>203</v>
      </c>
      <c r="G16" s="202" t="s">
        <v>205</v>
      </c>
      <c r="H16" s="209" t="s">
        <v>206</v>
      </c>
      <c r="I16" s="182">
        <v>2</v>
      </c>
      <c r="J16" s="184">
        <f t="shared" si="0"/>
        <v>5100000</v>
      </c>
      <c r="K16" s="184">
        <v>4</v>
      </c>
      <c r="L16" s="184">
        <f t="shared" si="1"/>
        <v>4700000</v>
      </c>
      <c r="M16" s="48"/>
      <c r="R16" s="3"/>
      <c r="T16" s="3"/>
      <c r="V16" s="3"/>
      <c r="W16" s="3"/>
      <c r="X16" s="3"/>
      <c r="Y16" s="3"/>
      <c r="Z16" s="3"/>
      <c r="AA16" s="3"/>
      <c r="AB16" s="3"/>
      <c r="AC16" s="3"/>
    </row>
    <row r="17" spans="1:29" ht="34.5">
      <c r="A17" s="3"/>
      <c r="B17" s="44"/>
      <c r="C17" s="95"/>
      <c r="D17" s="89" t="s">
        <v>51</v>
      </c>
      <c r="E17" s="119" t="s">
        <v>217</v>
      </c>
      <c r="F17" s="119" t="s">
        <v>217</v>
      </c>
      <c r="G17" s="202" t="s">
        <v>218</v>
      </c>
      <c r="H17" s="209" t="s">
        <v>218</v>
      </c>
      <c r="I17" s="182">
        <v>2</v>
      </c>
      <c r="J17" s="184">
        <f t="shared" si="0"/>
        <v>5100000</v>
      </c>
      <c r="K17" s="184">
        <v>4</v>
      </c>
      <c r="L17" s="184">
        <f t="shared" si="1"/>
        <v>4700000</v>
      </c>
      <c r="M17" s="48"/>
      <c r="R17" s="3"/>
      <c r="T17" s="3"/>
      <c r="V17" s="3"/>
      <c r="W17" s="3"/>
      <c r="X17" s="3"/>
      <c r="Y17" s="3"/>
      <c r="Z17" s="3"/>
      <c r="AA17" s="3"/>
      <c r="AB17" s="3"/>
      <c r="AC17" s="3"/>
    </row>
    <row r="18" spans="1:29" ht="39.75" customHeight="1">
      <c r="A18" s="3"/>
      <c r="B18" s="44"/>
      <c r="C18" s="96"/>
      <c r="D18" s="181"/>
      <c r="E18" s="119"/>
      <c r="F18" s="119"/>
      <c r="G18" s="118"/>
      <c r="H18" s="118"/>
      <c r="I18" s="86"/>
      <c r="J18" s="86"/>
      <c r="K18" s="86"/>
      <c r="L18" s="48"/>
      <c r="M18" s="48"/>
      <c r="R18" s="3"/>
      <c r="T18" s="3"/>
      <c r="V18" s="3"/>
      <c r="W18" s="3"/>
      <c r="X18" s="3"/>
      <c r="Y18" s="3"/>
      <c r="Z18" s="3"/>
      <c r="AA18" s="3"/>
      <c r="AB18" s="3"/>
      <c r="AC18" s="3"/>
    </row>
    <row r="20" spans="1:29" ht="17.25">
      <c r="A20" s="3"/>
      <c r="B20" s="44"/>
      <c r="D20" s="46"/>
      <c r="F20" s="45"/>
      <c r="G20" s="3"/>
      <c r="H20" s="3"/>
      <c r="I20"/>
      <c r="J20"/>
      <c r="K20"/>
      <c r="L20" s="3"/>
      <c r="M20" s="3"/>
      <c r="R20" s="3"/>
      <c r="T20" s="3"/>
      <c r="V20" s="3"/>
      <c r="W20" s="3"/>
      <c r="X20" s="3"/>
      <c r="Y20" s="3"/>
      <c r="Z20" s="3"/>
      <c r="AA20" s="3"/>
      <c r="AB20" s="3"/>
      <c r="AC20" s="3"/>
    </row>
    <row r="21" spans="1:29" ht="15.75">
      <c r="A21" s="3"/>
      <c r="B21" s="44"/>
      <c r="C21" s="86" t="s">
        <v>2</v>
      </c>
      <c r="D21" s="86" t="s">
        <v>207</v>
      </c>
      <c r="E21" s="385"/>
      <c r="F21" s="386"/>
      <c r="G21" s="386"/>
      <c r="H21" s="386"/>
      <c r="I21" s="386"/>
      <c r="J21" s="386"/>
      <c r="K21" s="386"/>
      <c r="L21" s="386"/>
      <c r="M21" s="386"/>
      <c r="N21" s="386"/>
      <c r="O21" s="386"/>
      <c r="P21" s="386"/>
      <c r="Q21" s="386"/>
      <c r="R21" s="386"/>
      <c r="S21" s="386"/>
      <c r="T21" s="386"/>
      <c r="U21" s="386"/>
      <c r="V21" s="386"/>
      <c r="W21" s="386"/>
      <c r="X21" s="386"/>
      <c r="Y21" s="386"/>
      <c r="Z21" s="387"/>
      <c r="AA21" s="3"/>
      <c r="AB21" s="3"/>
      <c r="AC21" s="3"/>
    </row>
    <row r="22" spans="1:29" ht="15.75">
      <c r="A22" s="3"/>
      <c r="B22" s="44"/>
      <c r="C22" s="86" t="s">
        <v>9</v>
      </c>
      <c r="D22" s="86" t="s">
        <v>52</v>
      </c>
      <c r="E22" s="385"/>
      <c r="F22" s="386"/>
      <c r="G22" s="386"/>
      <c r="H22" s="386"/>
      <c r="I22" s="386"/>
      <c r="J22" s="386"/>
      <c r="K22" s="386"/>
      <c r="L22" s="386"/>
      <c r="M22" s="386"/>
      <c r="N22" s="386"/>
      <c r="O22" s="386"/>
      <c r="P22" s="386"/>
      <c r="Q22" s="386"/>
      <c r="R22" s="386"/>
      <c r="S22" s="386"/>
      <c r="T22" s="386"/>
      <c r="U22" s="386"/>
      <c r="V22" s="386"/>
      <c r="W22" s="386"/>
      <c r="X22" s="386"/>
      <c r="Y22" s="386"/>
      <c r="Z22" s="387"/>
      <c r="AA22" s="3"/>
      <c r="AB22" s="3"/>
      <c r="AC22" s="3"/>
    </row>
    <row r="23" spans="1:29" ht="15">
      <c r="A23" s="3"/>
      <c r="B23" s="3"/>
      <c r="C23" s="3"/>
      <c r="D23" s="3"/>
      <c r="E23" s="3"/>
      <c r="F23" s="3"/>
      <c r="G23" s="3"/>
      <c r="H23" s="3"/>
      <c r="I23" s="84"/>
      <c r="J23" s="84"/>
      <c r="K23" s="84"/>
      <c r="L23" s="84"/>
      <c r="M23" s="84"/>
      <c r="N23" s="3"/>
      <c r="O23" s="3"/>
      <c r="P23" s="3"/>
      <c r="Q23" s="3"/>
      <c r="R23" s="3"/>
      <c r="S23" s="3"/>
      <c r="T23" s="3"/>
      <c r="U23" s="3"/>
      <c r="V23" s="3"/>
      <c r="W23" s="3"/>
      <c r="X23" s="3"/>
      <c r="Y23" s="3"/>
      <c r="Z23" s="3"/>
      <c r="AA23" s="3"/>
      <c r="AB23" s="3"/>
      <c r="AC23" s="3"/>
    </row>
    <row r="24" spans="1:29" ht="174.75" customHeight="1">
      <c r="A24" s="3"/>
      <c r="B24" s="3" t="s">
        <v>2</v>
      </c>
      <c r="C24" s="47" t="s">
        <v>193</v>
      </c>
      <c r="D24" s="89"/>
      <c r="E24" s="119"/>
      <c r="F24" s="119"/>
      <c r="G24" s="118"/>
      <c r="H24" s="118"/>
      <c r="I24" s="84"/>
      <c r="J24" s="84"/>
      <c r="K24" s="84"/>
      <c r="L24" s="84"/>
      <c r="M24" s="84"/>
      <c r="N24" s="3"/>
      <c r="O24" s="3"/>
      <c r="P24" s="3"/>
      <c r="Q24" s="3"/>
      <c r="R24" s="3"/>
      <c r="S24" s="3"/>
      <c r="T24" s="3"/>
      <c r="U24" s="3"/>
      <c r="V24" s="3"/>
      <c r="W24" s="3"/>
      <c r="X24" s="3"/>
      <c r="Y24" s="3"/>
      <c r="Z24" s="3"/>
      <c r="AA24" s="3"/>
      <c r="AB24" s="3"/>
      <c r="AC24" s="3"/>
    </row>
    <row r="25" spans="1:29" ht="171.75" customHeight="1">
      <c r="A25" s="3"/>
      <c r="B25" s="3" t="s">
        <v>9</v>
      </c>
      <c r="C25" s="47" t="s">
        <v>55</v>
      </c>
      <c r="D25" s="3"/>
      <c r="E25" s="3"/>
      <c r="F25" s="3"/>
      <c r="G25" s="3"/>
      <c r="H25" s="3"/>
      <c r="I25" s="84"/>
      <c r="J25" s="84"/>
      <c r="K25" s="84"/>
      <c r="L25" s="84"/>
      <c r="M25" s="84"/>
      <c r="N25" s="3"/>
      <c r="O25" s="3"/>
      <c r="P25" s="3"/>
      <c r="Q25" s="3"/>
      <c r="R25" s="3"/>
      <c r="S25" s="3"/>
      <c r="T25" s="3"/>
      <c r="U25" s="3"/>
      <c r="V25" s="3"/>
      <c r="W25" s="3"/>
      <c r="X25" s="3"/>
      <c r="Y25" s="3"/>
      <c r="Z25" s="3"/>
      <c r="AA25" s="3"/>
      <c r="AB25" s="3"/>
      <c r="AC25" s="3"/>
    </row>
    <row r="26" spans="1:29" ht="15.75">
      <c r="A26" s="3"/>
      <c r="B26" s="3"/>
      <c r="C26" s="50"/>
      <c r="D26" s="3"/>
      <c r="E26" s="3"/>
      <c r="F26" s="3"/>
      <c r="G26" s="3"/>
      <c r="H26" s="3"/>
      <c r="I26" s="84"/>
      <c r="J26" s="84"/>
      <c r="K26" s="84"/>
      <c r="L26" s="84"/>
      <c r="M26" s="84"/>
      <c r="N26" s="3"/>
      <c r="O26" s="3"/>
      <c r="P26" s="3"/>
      <c r="Q26" s="3"/>
      <c r="R26" s="3"/>
      <c r="S26" s="3"/>
      <c r="T26" s="3"/>
      <c r="U26" s="3"/>
      <c r="V26" s="3"/>
      <c r="W26" s="3"/>
      <c r="X26" s="3"/>
      <c r="Y26" s="3"/>
      <c r="Z26" s="3"/>
      <c r="AA26" s="3"/>
      <c r="AB26" s="3"/>
      <c r="AC26" s="3"/>
    </row>
    <row r="27" spans="1:29" ht="15.75" customHeight="1">
      <c r="A27" s="3"/>
      <c r="B27" s="3"/>
      <c r="C27" s="3"/>
      <c r="D27" s="3"/>
      <c r="E27" s="3"/>
      <c r="F27" s="3"/>
      <c r="G27" s="3"/>
      <c r="H27" s="3"/>
      <c r="I27" s="84"/>
      <c r="J27" s="84"/>
      <c r="K27" s="84"/>
      <c r="L27" s="84"/>
      <c r="M27" s="84"/>
      <c r="N27" s="3"/>
      <c r="O27" s="3"/>
      <c r="P27" s="3"/>
      <c r="Q27" s="3"/>
      <c r="R27" s="3"/>
      <c r="S27" s="3"/>
      <c r="T27" s="3"/>
      <c r="U27" s="3"/>
      <c r="V27" s="3"/>
      <c r="W27" s="3"/>
      <c r="X27" s="3"/>
      <c r="Y27" s="3"/>
      <c r="Z27" s="3"/>
      <c r="AA27" s="3"/>
      <c r="AB27" s="3"/>
      <c r="AC27" s="3"/>
    </row>
    <row r="28" spans="1:29" ht="19.5" customHeight="1">
      <c r="A28" s="3"/>
      <c r="B28" s="48" t="s">
        <v>2</v>
      </c>
      <c r="C28" s="48" t="s">
        <v>53</v>
      </c>
      <c r="D28" s="3"/>
      <c r="E28" s="3"/>
      <c r="F28" s="3"/>
      <c r="G28" s="3"/>
      <c r="H28" s="3"/>
      <c r="I28" s="84"/>
      <c r="J28" s="84"/>
      <c r="K28" s="84"/>
      <c r="L28" s="84"/>
      <c r="M28" s="84"/>
      <c r="N28" s="3"/>
      <c r="O28" s="3"/>
      <c r="P28" s="3"/>
      <c r="Q28" s="3"/>
      <c r="R28" s="3"/>
      <c r="S28" s="3"/>
      <c r="T28" s="3"/>
      <c r="U28" s="3"/>
      <c r="V28" s="3"/>
      <c r="W28" s="3"/>
      <c r="X28" s="3"/>
      <c r="Y28" s="3"/>
      <c r="Z28" s="3"/>
      <c r="AA28" s="3"/>
      <c r="AB28" s="3"/>
      <c r="AC28" s="3"/>
    </row>
    <row r="29" spans="1:29" ht="15">
      <c r="A29" s="3"/>
      <c r="B29" s="48" t="s">
        <v>34</v>
      </c>
      <c r="C29" s="48" t="s">
        <v>53</v>
      </c>
      <c r="D29" s="3"/>
      <c r="E29" s="3"/>
      <c r="F29" s="3"/>
      <c r="G29" s="3"/>
      <c r="H29" s="3"/>
      <c r="I29" s="84"/>
      <c r="J29" s="84"/>
      <c r="K29" s="84"/>
      <c r="L29" s="84"/>
      <c r="M29" s="84"/>
      <c r="N29" s="3"/>
      <c r="O29" s="3"/>
      <c r="P29" s="3"/>
      <c r="Q29" s="3"/>
      <c r="R29" s="3"/>
      <c r="S29" s="3"/>
      <c r="T29" s="3"/>
      <c r="U29" s="3"/>
      <c r="V29" s="3"/>
      <c r="W29" s="3"/>
      <c r="X29" s="3"/>
      <c r="Y29" s="3"/>
      <c r="Z29" s="3"/>
      <c r="AA29" s="3"/>
      <c r="AB29" s="3"/>
      <c r="AC29" s="3"/>
    </row>
    <row r="30" spans="1:29" ht="17.25" customHeight="1">
      <c r="A30" s="3"/>
      <c r="B30" s="48" t="s">
        <v>33</v>
      </c>
      <c r="C30" s="48" t="s">
        <v>53</v>
      </c>
      <c r="D30" s="85"/>
      <c r="E30" s="3"/>
      <c r="F30" s="3"/>
      <c r="G30" s="3"/>
      <c r="H30" s="3"/>
      <c r="I30" s="84"/>
      <c r="J30" s="84"/>
      <c r="K30" s="84"/>
      <c r="L30" s="84"/>
      <c r="M30" s="84"/>
      <c r="N30" s="3"/>
      <c r="O30" s="3"/>
      <c r="P30" s="3"/>
      <c r="Q30" s="3"/>
      <c r="R30" s="3"/>
      <c r="S30" s="3"/>
      <c r="T30" s="3"/>
      <c r="U30" s="3"/>
      <c r="V30" s="3"/>
      <c r="W30" s="3"/>
      <c r="X30" s="3"/>
      <c r="Y30" s="3"/>
      <c r="Z30" s="3"/>
      <c r="AA30" s="3"/>
      <c r="AB30" s="3"/>
      <c r="AC30" s="3"/>
    </row>
    <row r="31" spans="1:29" ht="17.25" customHeight="1">
      <c r="A31" s="3"/>
      <c r="B31" s="48" t="s">
        <v>9</v>
      </c>
      <c r="C31" s="48" t="s">
        <v>53</v>
      </c>
      <c r="D31" s="85"/>
      <c r="E31" s="3"/>
      <c r="F31" s="3"/>
      <c r="G31" s="3"/>
      <c r="H31" s="3"/>
      <c r="I31" s="84"/>
      <c r="J31" s="84"/>
      <c r="K31" s="84"/>
      <c r="L31" s="84"/>
      <c r="M31" s="84"/>
      <c r="N31" s="3"/>
      <c r="O31" s="3"/>
      <c r="P31" s="3"/>
      <c r="Q31" s="3"/>
      <c r="R31" s="3"/>
      <c r="S31" s="3"/>
      <c r="T31" s="3"/>
      <c r="U31" s="3"/>
      <c r="V31" s="3"/>
      <c r="W31" s="3"/>
      <c r="X31" s="3"/>
      <c r="Y31" s="3"/>
      <c r="Z31" s="3"/>
      <c r="AA31" s="3"/>
      <c r="AB31" s="3"/>
      <c r="AC31" s="3"/>
    </row>
    <row r="32" spans="1:29" ht="17.25" customHeight="1">
      <c r="A32" s="3"/>
      <c r="B32" s="3"/>
      <c r="C32" s="3"/>
      <c r="D32" s="85"/>
      <c r="E32" s="3"/>
      <c r="F32" s="3"/>
      <c r="G32" s="3"/>
      <c r="H32" s="3"/>
      <c r="I32" s="84"/>
      <c r="J32" s="84"/>
      <c r="K32" s="84"/>
      <c r="L32" s="84"/>
      <c r="M32" s="84"/>
      <c r="N32" s="3"/>
      <c r="O32" s="3"/>
      <c r="P32" s="3"/>
      <c r="Q32" s="3"/>
      <c r="R32" s="3"/>
      <c r="S32" s="3"/>
      <c r="T32" s="3"/>
      <c r="U32" s="3"/>
      <c r="V32" s="3"/>
      <c r="W32" s="3"/>
      <c r="X32" s="3"/>
      <c r="Y32" s="3"/>
      <c r="Z32" s="3"/>
      <c r="AA32" s="3"/>
      <c r="AB32" s="3"/>
      <c r="AC32" s="3"/>
    </row>
    <row r="33" spans="1:29" ht="17.25" customHeight="1">
      <c r="A33" s="3"/>
      <c r="B33" s="48" t="s">
        <v>2</v>
      </c>
      <c r="C33" s="48" t="s">
        <v>54</v>
      </c>
      <c r="D33" s="85"/>
      <c r="E33" s="3"/>
      <c r="F33" s="3"/>
      <c r="G33" s="3"/>
      <c r="H33" s="3"/>
      <c r="I33" s="84"/>
      <c r="J33" s="84"/>
      <c r="K33" s="84"/>
      <c r="L33" s="84"/>
      <c r="M33" s="84"/>
      <c r="N33" s="3"/>
      <c r="O33" s="3"/>
      <c r="P33" s="3"/>
      <c r="Q33" s="3"/>
      <c r="R33" s="3"/>
      <c r="S33" s="3"/>
      <c r="T33" s="3"/>
      <c r="U33" s="3"/>
      <c r="V33" s="3"/>
      <c r="W33" s="3"/>
      <c r="X33" s="3"/>
      <c r="Y33" s="3"/>
      <c r="Z33" s="3"/>
      <c r="AA33" s="3"/>
      <c r="AB33" s="3"/>
      <c r="AC33" s="3"/>
    </row>
    <row r="34" spans="1:29" ht="17.25" customHeight="1">
      <c r="A34" s="3"/>
      <c r="B34" s="48" t="s">
        <v>34</v>
      </c>
      <c r="C34" s="48" t="s">
        <v>54</v>
      </c>
      <c r="D34" s="3"/>
      <c r="E34" s="3"/>
      <c r="F34" s="3"/>
      <c r="G34" s="3"/>
      <c r="H34" s="3"/>
      <c r="I34" s="84"/>
      <c r="J34" s="84"/>
      <c r="K34" s="84"/>
      <c r="L34" s="84"/>
      <c r="M34" s="84"/>
      <c r="N34" s="3"/>
      <c r="O34" s="3"/>
      <c r="P34" s="3"/>
      <c r="Q34" s="3"/>
      <c r="R34" s="3"/>
      <c r="S34" s="3"/>
      <c r="T34" s="3"/>
      <c r="U34" s="3"/>
      <c r="V34" s="3"/>
      <c r="W34" s="3"/>
      <c r="X34" s="3"/>
      <c r="Y34" s="3"/>
      <c r="Z34" s="3"/>
      <c r="AA34" s="3"/>
      <c r="AB34" s="3"/>
      <c r="AC34" s="3"/>
    </row>
    <row r="35" spans="1:29" ht="17.25" customHeight="1">
      <c r="A35" s="3"/>
      <c r="B35" s="48" t="s">
        <v>33</v>
      </c>
      <c r="C35" s="48" t="s">
        <v>54</v>
      </c>
      <c r="D35" s="3"/>
      <c r="E35" s="3"/>
      <c r="F35" s="3"/>
      <c r="G35" s="3"/>
      <c r="H35" s="3"/>
      <c r="I35" s="84"/>
      <c r="J35" s="84"/>
      <c r="K35" s="84"/>
      <c r="L35" s="84"/>
      <c r="M35" s="84"/>
      <c r="N35" s="3"/>
      <c r="O35" s="3"/>
      <c r="P35" s="3"/>
      <c r="Q35" s="3"/>
      <c r="R35" s="3"/>
      <c r="S35" s="3"/>
      <c r="T35" s="3"/>
      <c r="U35" s="3"/>
      <c r="V35" s="3"/>
      <c r="W35" s="3"/>
      <c r="X35" s="3"/>
      <c r="Y35" s="3"/>
      <c r="Z35" s="3"/>
      <c r="AA35" s="3"/>
      <c r="AB35" s="3"/>
      <c r="AC35" s="3"/>
    </row>
    <row r="36" spans="1:29" ht="17.25" customHeight="1">
      <c r="A36" s="3"/>
      <c r="B36" s="48" t="s">
        <v>9</v>
      </c>
      <c r="C36" s="48" t="s">
        <v>54</v>
      </c>
      <c r="D36" s="3"/>
      <c r="E36" s="9"/>
      <c r="H36" s="3"/>
      <c r="I36" s="84"/>
      <c r="J36" s="84"/>
      <c r="K36" s="84"/>
      <c r="L36" s="84"/>
      <c r="M36" s="84"/>
      <c r="N36" s="3"/>
      <c r="O36" s="3"/>
      <c r="P36" s="3"/>
      <c r="Q36" s="3"/>
      <c r="R36" s="3"/>
      <c r="S36" s="3"/>
      <c r="T36" s="3"/>
      <c r="U36" s="3"/>
      <c r="V36" s="3"/>
      <c r="W36" s="3"/>
      <c r="X36" s="3"/>
      <c r="Y36" s="3"/>
      <c r="Z36" s="3"/>
      <c r="AA36" s="3"/>
      <c r="AB36" s="3"/>
      <c r="AC36" s="3"/>
    </row>
    <row r="37" spans="1:29" ht="17.25" customHeight="1">
      <c r="A37" s="3"/>
      <c r="B37" s="3"/>
      <c r="C37" s="3"/>
      <c r="D37" s="3"/>
      <c r="E37" s="3"/>
      <c r="F37" s="3"/>
      <c r="G37" s="3"/>
      <c r="H37" s="3"/>
      <c r="I37" s="84"/>
      <c r="J37" s="84"/>
      <c r="K37" s="84"/>
      <c r="L37" s="84"/>
      <c r="M37" s="84"/>
      <c r="N37" s="3"/>
      <c r="O37" s="3"/>
      <c r="P37" s="3"/>
      <c r="Q37" s="3"/>
      <c r="R37" s="3"/>
      <c r="S37" s="3"/>
      <c r="T37" s="3"/>
      <c r="U37" s="3"/>
      <c r="V37" s="3"/>
      <c r="W37" s="3"/>
      <c r="X37" s="3"/>
      <c r="Y37" s="3"/>
      <c r="Z37" s="3"/>
      <c r="AA37" s="3"/>
      <c r="AB37" s="3"/>
      <c r="AC37" s="3"/>
    </row>
    <row r="38" spans="1:29" ht="17.25" customHeight="1">
      <c r="A38" s="3"/>
      <c r="B38" s="48" t="s">
        <v>2</v>
      </c>
      <c r="C38" s="49" t="s">
        <v>57</v>
      </c>
      <c r="D38" s="3"/>
      <c r="E38" s="3"/>
      <c r="F38" s="3"/>
      <c r="G38" s="3"/>
      <c r="H38" s="3"/>
      <c r="I38" s="84"/>
      <c r="J38" s="84"/>
      <c r="K38" s="84"/>
      <c r="L38" s="84"/>
      <c r="M38" s="84"/>
      <c r="N38" s="3"/>
      <c r="O38" s="3"/>
      <c r="P38" s="3"/>
      <c r="Q38" s="3"/>
      <c r="R38" s="3"/>
      <c r="S38" s="3"/>
      <c r="T38" s="3"/>
      <c r="U38" s="3"/>
      <c r="V38" s="3"/>
      <c r="W38" s="3"/>
      <c r="X38" s="3"/>
      <c r="Y38" s="3"/>
      <c r="Z38" s="3"/>
      <c r="AA38" s="3"/>
      <c r="AB38" s="3"/>
      <c r="AC38" s="3"/>
    </row>
    <row r="39" spans="1:29" ht="17.25" customHeight="1">
      <c r="A39" s="3"/>
      <c r="B39" s="48" t="s">
        <v>34</v>
      </c>
      <c r="C39" s="49" t="s">
        <v>58</v>
      </c>
      <c r="D39" s="3"/>
      <c r="E39" s="3"/>
      <c r="F39" s="3"/>
      <c r="G39" s="3"/>
      <c r="H39" s="3"/>
      <c r="I39" s="84"/>
      <c r="J39" s="84"/>
      <c r="K39" s="84"/>
      <c r="L39" s="84"/>
      <c r="M39" s="84"/>
      <c r="N39" s="3"/>
      <c r="O39" s="3"/>
      <c r="P39" s="3"/>
      <c r="Q39" s="3"/>
      <c r="R39" s="3"/>
      <c r="S39" s="3"/>
      <c r="T39" s="3"/>
      <c r="U39" s="3"/>
      <c r="V39" s="3"/>
      <c r="W39" s="3"/>
      <c r="X39" s="3"/>
      <c r="Y39" s="3"/>
      <c r="Z39" s="3"/>
      <c r="AA39" s="3"/>
      <c r="AB39" s="3"/>
      <c r="AC39" s="3"/>
    </row>
    <row r="40" spans="2:3" ht="17.25" customHeight="1">
      <c r="B40" s="48" t="s">
        <v>33</v>
      </c>
      <c r="C40" s="49" t="s">
        <v>59</v>
      </c>
    </row>
    <row r="41" spans="2:3" ht="17.25" customHeight="1">
      <c r="B41" s="48" t="s">
        <v>9</v>
      </c>
      <c r="C41" s="49" t="s">
        <v>60</v>
      </c>
    </row>
    <row r="42" spans="2:3" ht="17.25" customHeight="1">
      <c r="B42" s="48" t="s">
        <v>33</v>
      </c>
      <c r="C42" s="49" t="s">
        <v>59</v>
      </c>
    </row>
    <row r="43" spans="2:3" ht="17.25" customHeight="1">
      <c r="B43" s="48" t="s">
        <v>9</v>
      </c>
      <c r="C43" s="49" t="s">
        <v>60</v>
      </c>
    </row>
    <row r="45" spans="2:3" ht="12.75">
      <c r="B45" s="389" t="s">
        <v>230</v>
      </c>
      <c r="C45" s="389"/>
    </row>
    <row r="46" spans="2:3" ht="12.75">
      <c r="B46" s="182">
        <v>1</v>
      </c>
      <c r="C46" s="185">
        <v>5600000</v>
      </c>
    </row>
    <row r="47" spans="2:3" ht="12.75">
      <c r="B47" s="182">
        <v>2</v>
      </c>
      <c r="C47" s="185">
        <v>5100000</v>
      </c>
    </row>
    <row r="48" spans="2:3" ht="12.75">
      <c r="B48" s="182">
        <v>3</v>
      </c>
      <c r="C48" s="185">
        <v>5200000</v>
      </c>
    </row>
    <row r="49" spans="2:3" ht="12.75">
      <c r="B49" s="182">
        <v>4</v>
      </c>
      <c r="C49" s="185">
        <v>4700000</v>
      </c>
    </row>
    <row r="51" spans="2:3" ht="12.75">
      <c r="B51" s="182" t="s">
        <v>234</v>
      </c>
      <c r="C51" s="191">
        <v>0.08</v>
      </c>
    </row>
  </sheetData>
  <sheetProtection/>
  <mergeCells count="4">
    <mergeCell ref="E21:Z21"/>
    <mergeCell ref="E22:Z22"/>
    <mergeCell ref="I1:J1"/>
    <mergeCell ref="B45:C45"/>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B2:O34"/>
  <sheetViews>
    <sheetView showGridLines="0" zoomScalePageLayoutView="0" workbookViewId="0" topLeftCell="A1">
      <selection activeCell="R7" sqref="R7"/>
    </sheetView>
  </sheetViews>
  <sheetFormatPr defaultColWidth="9.140625" defaultRowHeight="12.75"/>
  <sheetData>
    <row r="2" ht="12.75">
      <c r="B2" s="199" t="s">
        <v>246</v>
      </c>
    </row>
    <row r="3" ht="12.75">
      <c r="B3" s="200" t="s">
        <v>248</v>
      </c>
    </row>
    <row r="4" spans="2:15" ht="61.5" customHeight="1">
      <c r="B4" s="393" t="s">
        <v>247</v>
      </c>
      <c r="C4" s="393"/>
      <c r="D4" s="393"/>
      <c r="E4" s="393"/>
      <c r="F4" s="393"/>
      <c r="G4" s="393"/>
      <c r="H4" s="393"/>
      <c r="I4" s="393"/>
      <c r="J4" s="393"/>
      <c r="K4" s="393"/>
      <c r="L4" s="393"/>
      <c r="M4" s="393"/>
      <c r="N4" s="393"/>
      <c r="O4" s="393"/>
    </row>
    <row r="5" spans="2:15" ht="57" customHeight="1">
      <c r="B5" s="394" t="s">
        <v>249</v>
      </c>
      <c r="C5" s="394"/>
      <c r="D5" s="394"/>
      <c r="E5" s="394"/>
      <c r="F5" s="394"/>
      <c r="G5" s="394"/>
      <c r="H5" s="394"/>
      <c r="I5" s="394"/>
      <c r="J5" s="394"/>
      <c r="K5" s="394"/>
      <c r="L5" s="394"/>
      <c r="M5" s="394"/>
      <c r="N5" s="394"/>
      <c r="O5" s="394"/>
    </row>
    <row r="7" ht="12.75">
      <c r="B7" s="199" t="s">
        <v>250</v>
      </c>
    </row>
    <row r="8" ht="12.75">
      <c r="B8" s="200" t="s">
        <v>251</v>
      </c>
    </row>
    <row r="9" spans="2:15" ht="28.5" customHeight="1">
      <c r="B9" s="357" t="s">
        <v>252</v>
      </c>
      <c r="C9" s="357"/>
      <c r="D9" s="357"/>
      <c r="E9" s="357"/>
      <c r="F9" s="357"/>
      <c r="G9" s="357"/>
      <c r="H9" s="357"/>
      <c r="I9" s="357"/>
      <c r="J9" s="357"/>
      <c r="K9" s="357"/>
      <c r="L9" s="357"/>
      <c r="M9" s="357"/>
      <c r="N9" s="357"/>
      <c r="O9" s="357"/>
    </row>
    <row r="10" spans="2:15" ht="29.25" customHeight="1">
      <c r="B10" s="390" t="s">
        <v>253</v>
      </c>
      <c r="C10" s="390"/>
      <c r="D10" s="390"/>
      <c r="E10" s="390"/>
      <c r="F10" s="390"/>
      <c r="G10" s="390"/>
      <c r="H10" s="390"/>
      <c r="I10" s="390"/>
      <c r="J10" s="390"/>
      <c r="K10" s="390"/>
      <c r="L10" s="390"/>
      <c r="M10" s="390"/>
      <c r="N10" s="390"/>
      <c r="O10" s="390"/>
    </row>
    <row r="12" ht="12.75">
      <c r="B12" s="199" t="s">
        <v>254</v>
      </c>
    </row>
    <row r="13" ht="12.75">
      <c r="B13" s="200" t="s">
        <v>255</v>
      </c>
    </row>
    <row r="14" spans="2:15" ht="93" customHeight="1">
      <c r="B14" s="361" t="s">
        <v>256</v>
      </c>
      <c r="C14" s="357"/>
      <c r="D14" s="357"/>
      <c r="E14" s="357"/>
      <c r="F14" s="357"/>
      <c r="G14" s="357"/>
      <c r="H14" s="357"/>
      <c r="I14" s="357"/>
      <c r="J14" s="357"/>
      <c r="K14" s="357"/>
      <c r="L14" s="357"/>
      <c r="M14" s="357"/>
      <c r="N14" s="357"/>
      <c r="O14" s="357"/>
    </row>
    <row r="15" spans="2:15" ht="91.5" customHeight="1">
      <c r="B15" s="392" t="s">
        <v>257</v>
      </c>
      <c r="C15" s="390"/>
      <c r="D15" s="390"/>
      <c r="E15" s="390"/>
      <c r="F15" s="390"/>
      <c r="G15" s="390"/>
      <c r="H15" s="390"/>
      <c r="I15" s="390"/>
      <c r="J15" s="390"/>
      <c r="K15" s="390"/>
      <c r="L15" s="390"/>
      <c r="M15" s="390"/>
      <c r="N15" s="390"/>
      <c r="O15" s="390"/>
    </row>
    <row r="17" ht="12.75">
      <c r="B17" s="199" t="s">
        <v>258</v>
      </c>
    </row>
    <row r="18" ht="12.75">
      <c r="B18" s="200" t="s">
        <v>259</v>
      </c>
    </row>
    <row r="19" spans="2:15" ht="30" customHeight="1">
      <c r="B19" s="357" t="s">
        <v>260</v>
      </c>
      <c r="C19" s="357"/>
      <c r="D19" s="357"/>
      <c r="E19" s="357"/>
      <c r="F19" s="357"/>
      <c r="G19" s="357"/>
      <c r="H19" s="357"/>
      <c r="I19" s="357"/>
      <c r="J19" s="357"/>
      <c r="K19" s="357"/>
      <c r="L19" s="357"/>
      <c r="M19" s="357"/>
      <c r="N19" s="357"/>
      <c r="O19" s="357"/>
    </row>
    <row r="20" spans="2:15" ht="27.75" customHeight="1">
      <c r="B20" s="390" t="s">
        <v>261</v>
      </c>
      <c r="C20" s="390"/>
      <c r="D20" s="390"/>
      <c r="E20" s="390"/>
      <c r="F20" s="390"/>
      <c r="G20" s="390"/>
      <c r="H20" s="390"/>
      <c r="I20" s="390"/>
      <c r="J20" s="390"/>
      <c r="K20" s="390"/>
      <c r="L20" s="390"/>
      <c r="M20" s="390"/>
      <c r="N20" s="390"/>
      <c r="O20" s="390"/>
    </row>
    <row r="22" ht="12.75">
      <c r="B22" s="199" t="s">
        <v>262</v>
      </c>
    </row>
    <row r="23" spans="2:5" ht="12.75">
      <c r="B23" s="200" t="s">
        <v>263</v>
      </c>
      <c r="E23" s="116"/>
    </row>
    <row r="24" spans="2:15" ht="26.25" customHeight="1">
      <c r="B24" s="357" t="s">
        <v>264</v>
      </c>
      <c r="C24" s="357"/>
      <c r="D24" s="357"/>
      <c r="E24" s="357"/>
      <c r="F24" s="357"/>
      <c r="G24" s="357"/>
      <c r="H24" s="357"/>
      <c r="I24" s="357"/>
      <c r="J24" s="357"/>
      <c r="K24" s="357"/>
      <c r="L24" s="357"/>
      <c r="M24" s="357"/>
      <c r="N24" s="357"/>
      <c r="O24" s="357"/>
    </row>
    <row r="25" spans="2:15" ht="28.5" customHeight="1">
      <c r="B25" s="390" t="s">
        <v>265</v>
      </c>
      <c r="C25" s="390"/>
      <c r="D25" s="390"/>
      <c r="E25" s="390"/>
      <c r="F25" s="390"/>
      <c r="G25" s="390"/>
      <c r="H25" s="390"/>
      <c r="I25" s="390"/>
      <c r="J25" s="390"/>
      <c r="K25" s="390"/>
      <c r="L25" s="390"/>
      <c r="M25" s="390"/>
      <c r="N25" s="390"/>
      <c r="O25" s="390"/>
    </row>
    <row r="27" spans="2:15" ht="45" customHeight="1">
      <c r="B27" s="357" t="s">
        <v>266</v>
      </c>
      <c r="C27" s="357"/>
      <c r="D27" s="357"/>
      <c r="E27" s="357"/>
      <c r="F27" s="357"/>
      <c r="G27" s="357"/>
      <c r="H27" s="357"/>
      <c r="I27" s="357"/>
      <c r="J27" s="357"/>
      <c r="K27" s="357"/>
      <c r="L27" s="357"/>
      <c r="M27" s="357"/>
      <c r="N27" s="357"/>
      <c r="O27" s="357"/>
    </row>
    <row r="28" spans="2:15" ht="41.25" customHeight="1">
      <c r="B28" s="390" t="s">
        <v>267</v>
      </c>
      <c r="C28" s="390"/>
      <c r="D28" s="390"/>
      <c r="E28" s="390"/>
      <c r="F28" s="390"/>
      <c r="G28" s="390"/>
      <c r="H28" s="390"/>
      <c r="I28" s="390"/>
      <c r="J28" s="390"/>
      <c r="K28" s="390"/>
      <c r="L28" s="390"/>
      <c r="M28" s="390"/>
      <c r="N28" s="390"/>
      <c r="O28" s="390"/>
    </row>
    <row r="30" spans="2:15" ht="54.75" customHeight="1">
      <c r="B30" s="357" t="s">
        <v>268</v>
      </c>
      <c r="C30" s="357"/>
      <c r="D30" s="357"/>
      <c r="E30" s="357"/>
      <c r="F30" s="357"/>
      <c r="G30" s="357"/>
      <c r="H30" s="357"/>
      <c r="I30" s="357"/>
      <c r="J30" s="357"/>
      <c r="K30" s="357"/>
      <c r="L30" s="357"/>
      <c r="M30" s="357"/>
      <c r="N30" s="357"/>
      <c r="O30" s="357"/>
    </row>
    <row r="31" spans="2:15" ht="53.25" customHeight="1">
      <c r="B31" s="390" t="s">
        <v>269</v>
      </c>
      <c r="C31" s="390"/>
      <c r="D31" s="390"/>
      <c r="E31" s="390"/>
      <c r="F31" s="390"/>
      <c r="G31" s="390"/>
      <c r="H31" s="390"/>
      <c r="I31" s="390"/>
      <c r="J31" s="390"/>
      <c r="K31" s="390"/>
      <c r="L31" s="390"/>
      <c r="M31" s="390"/>
      <c r="N31" s="390"/>
      <c r="O31" s="390"/>
    </row>
    <row r="32" ht="12.75">
      <c r="D32" s="111"/>
    </row>
    <row r="33" spans="2:15" ht="28.5" customHeight="1">
      <c r="B33" s="391" t="s">
        <v>270</v>
      </c>
      <c r="C33" s="391"/>
      <c r="D33" s="391"/>
      <c r="E33" s="391"/>
      <c r="F33" s="391"/>
      <c r="G33" s="391"/>
      <c r="H33" s="391"/>
      <c r="I33" s="391"/>
      <c r="J33" s="391"/>
      <c r="K33" s="391"/>
      <c r="L33" s="391"/>
      <c r="M33" s="391"/>
      <c r="N33" s="391"/>
      <c r="O33" s="391"/>
    </row>
    <row r="34" spans="2:15" ht="41.25" customHeight="1">
      <c r="B34" s="390" t="s">
        <v>271</v>
      </c>
      <c r="C34" s="390"/>
      <c r="D34" s="390"/>
      <c r="E34" s="390"/>
      <c r="F34" s="390"/>
      <c r="G34" s="390"/>
      <c r="H34" s="390"/>
      <c r="I34" s="390"/>
      <c r="J34" s="390"/>
      <c r="K34" s="390"/>
      <c r="L34" s="390"/>
      <c r="M34" s="390"/>
      <c r="N34" s="390"/>
      <c r="O34" s="390"/>
    </row>
  </sheetData>
  <sheetProtection/>
  <mergeCells count="16">
    <mergeCell ref="B4:O4"/>
    <mergeCell ref="B5:O5"/>
    <mergeCell ref="B9:O9"/>
    <mergeCell ref="B10:O10"/>
    <mergeCell ref="B27:O27"/>
    <mergeCell ref="B28:O28"/>
    <mergeCell ref="B30:O30"/>
    <mergeCell ref="B31:O31"/>
    <mergeCell ref="B33:O33"/>
    <mergeCell ref="B34:O34"/>
    <mergeCell ref="B14:O14"/>
    <mergeCell ref="B15:O15"/>
    <mergeCell ref="B19:O19"/>
    <mergeCell ref="B20:O20"/>
    <mergeCell ref="B24:O24"/>
    <mergeCell ref="B25:O2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N68"/>
  <sheetViews>
    <sheetView zoomScalePageLayoutView="0" workbookViewId="0" topLeftCell="A43">
      <selection activeCell="B50" sqref="B50"/>
    </sheetView>
  </sheetViews>
  <sheetFormatPr defaultColWidth="9.140625" defaultRowHeight="12.75"/>
  <cols>
    <col min="2" max="2" width="19.140625" style="0" customWidth="1"/>
    <col min="3" max="3" width="87.140625" style="0" customWidth="1"/>
    <col min="4" max="4" width="30.8515625" style="0" customWidth="1"/>
  </cols>
  <sheetData>
    <row r="2" spans="2:4" ht="12.75">
      <c r="B2" s="132" t="s">
        <v>136</v>
      </c>
      <c r="C2" s="113"/>
      <c r="D2" s="111"/>
    </row>
    <row r="3" spans="2:4" ht="12.75">
      <c r="B3" s="132"/>
      <c r="C3" s="113"/>
      <c r="D3" s="111"/>
    </row>
    <row r="4" spans="2:4" ht="12.75" customHeight="1">
      <c r="B4" s="357" t="s">
        <v>239</v>
      </c>
      <c r="C4" s="357"/>
      <c r="D4" s="113"/>
    </row>
    <row r="5" spans="2:4" ht="12.75" customHeight="1">
      <c r="B5" s="357" t="s">
        <v>80</v>
      </c>
      <c r="C5" s="357"/>
      <c r="D5" s="113"/>
    </row>
    <row r="6" spans="2:4" ht="12.75">
      <c r="B6" s="116"/>
      <c r="C6" s="111"/>
      <c r="D6" s="111"/>
    </row>
    <row r="7" spans="2:4" ht="12.75" customHeight="1">
      <c r="B7" s="117" t="s">
        <v>95</v>
      </c>
      <c r="C7" s="120" t="str">
        <f>'Payment Request Offline (HCM)'!F18&amp;" người"</f>
        <v>0 người</v>
      </c>
      <c r="D7" s="111"/>
    </row>
    <row r="8" spans="2:4" ht="12.75" customHeight="1">
      <c r="B8" s="117"/>
      <c r="C8" s="120"/>
      <c r="D8" s="111"/>
    </row>
    <row r="9" spans="2:4" ht="12.75" customHeight="1">
      <c r="B9" s="358">
        <f>IF('Registration form (HCM)'!E26&lt;&gt;0,"- "&amp;'Registration form (HCM)'!D26&amp;"."&amp;'Registration form (HCM)'!E26,"")</f>
      </c>
      <c r="C9" s="358"/>
      <c r="D9" s="111"/>
    </row>
    <row r="10" spans="2:4" ht="12.75" customHeight="1">
      <c r="B10" s="358">
        <f>IF('Registration form (HCM)'!E27&lt;&gt;0,"- "&amp;'Registration form (HCM)'!D27&amp;"."&amp;'Registration form (HCM)'!E27,"")</f>
      </c>
      <c r="C10" s="358"/>
      <c r="D10" s="111"/>
    </row>
    <row r="11" spans="2:4" ht="12.75" customHeight="1">
      <c r="B11" s="358">
        <f>IF('Registration form (HCM)'!E28&lt;&gt;0,"- "&amp;'Registration form (HCM)'!D28&amp;"."&amp;'Registration form (HCM)'!E28,"")</f>
      </c>
      <c r="C11" s="358"/>
      <c r="D11" s="111"/>
    </row>
    <row r="12" spans="2:4" ht="12.75" customHeight="1">
      <c r="B12" s="358">
        <f>IF('Registration form (HCM)'!E29&lt;&gt;0,"- "&amp;'Registration form (HCM)'!D29&amp;"."&amp;'Registration form (HCM)'!E29,"")</f>
      </c>
      <c r="C12" s="358"/>
      <c r="D12" s="111"/>
    </row>
    <row r="13" spans="2:4" ht="12.75" customHeight="1">
      <c r="B13" s="358">
        <f>IF('Registration form (HCM)'!E30&lt;&gt;0,"- "&amp;'Registration form (HCM)'!D30&amp;"."&amp;'Registration form (HCM)'!E30,"")</f>
      </c>
      <c r="C13" s="358"/>
      <c r="D13" s="111"/>
    </row>
    <row r="14" spans="2:4" ht="12.75" customHeight="1">
      <c r="B14" s="358">
        <f>IF('Registration form (HCM)'!E31&lt;&gt;0,"- "&amp;'Registration form (HCM)'!D31&amp;"."&amp;'Registration form (HCM)'!E31,"")</f>
      </c>
      <c r="C14" s="358"/>
      <c r="D14" s="111"/>
    </row>
    <row r="15" spans="2:4" ht="12.75" customHeight="1">
      <c r="B15" s="358">
        <f>IF('Registration form (HCM)'!E32&lt;&gt;0,"- "&amp;'Registration form (HCM)'!D32&amp;"."&amp;'Registration form (HCM)'!E32,"")</f>
      </c>
      <c r="C15" s="358"/>
      <c r="D15" s="111"/>
    </row>
    <row r="16" spans="2:4" ht="12.75" customHeight="1">
      <c r="B16" s="358">
        <f>IF('Registration form (HCM)'!E33&lt;&gt;0,"- "&amp;'Registration form (HCM)'!D33&amp;"."&amp;'Registration form (HCM)'!E33,"")</f>
      </c>
      <c r="C16" s="358"/>
      <c r="D16" s="111"/>
    </row>
    <row r="17" spans="2:4" ht="13.5" customHeight="1">
      <c r="B17" s="358">
        <f>IF('Registration form (HCM)'!E34&lt;&gt;0,"- "&amp;'Registration form (HCM)'!D34&amp;"."&amp;'Registration form (HCM)'!E34,"")</f>
      </c>
      <c r="C17" s="358"/>
      <c r="D17" s="111"/>
    </row>
    <row r="18" spans="2:4" ht="13.5" customHeight="1">
      <c r="B18" s="358">
        <f>IF('Registration form (HCM)'!E35&lt;&gt;0,"- "&amp;'Registration form (HCM)'!D35&amp;"."&amp;'Registration form (HCM)'!E35,"")</f>
      </c>
      <c r="C18" s="358"/>
      <c r="D18" s="111"/>
    </row>
    <row r="19" spans="2:4" ht="13.5" customHeight="1">
      <c r="B19" s="358">
        <f>IF('Registration form (HCM)'!E36&lt;&gt;0,"- "&amp;'Registration form (HCM)'!D36&amp;"."&amp;'Registration form (HCM)'!E36,"")</f>
      </c>
      <c r="C19" s="358"/>
      <c r="D19" s="111"/>
    </row>
    <row r="20" spans="2:4" ht="12.75" customHeight="1">
      <c r="B20" s="358">
        <f>IF('Registration form (HCM)'!E37&lt;&gt;0,"- "&amp;'Registration form (HCM)'!D37&amp;"."&amp;'Registration form (HCM)'!E37,"")</f>
      </c>
      <c r="C20" s="358"/>
      <c r="D20" s="111"/>
    </row>
    <row r="21" spans="2:4" ht="12.75" customHeight="1">
      <c r="B21" s="149"/>
      <c r="C21" s="149"/>
      <c r="D21" s="111"/>
    </row>
    <row r="22" spans="2:4" ht="12.75" customHeight="1">
      <c r="B22" s="117" t="s">
        <v>81</v>
      </c>
      <c r="C22" s="116" t="str">
        <f>TEXT('Payment Request Offline (HCM)'!G18,"#,##0")&amp;"VND  x  "&amp;'Payment Request Offline (HCM)'!F18&amp;"pax  +  "&amp;Data!C51*100&amp;"% VAT =  "&amp;TEXT('Payment Request Offline (HCM)'!H20,"#,##0")&amp;"VND"</f>
        <v>5,600,000VND  x  0pax  +  8% VAT =  0VND</v>
      </c>
      <c r="D22" s="111"/>
    </row>
    <row r="23" spans="2:4" ht="12.75" customHeight="1">
      <c r="B23" s="111"/>
      <c r="C23" s="158"/>
      <c r="D23" s="111"/>
    </row>
    <row r="24" spans="2:4" ht="12.75" customHeight="1">
      <c r="B24" s="111"/>
      <c r="C24" s="111"/>
      <c r="D24" s="111"/>
    </row>
    <row r="25" spans="2:4" ht="12.75" customHeight="1">
      <c r="B25" s="359" t="s">
        <v>82</v>
      </c>
      <c r="C25" s="359"/>
      <c r="D25" s="111"/>
    </row>
    <row r="26" spans="2:4" ht="12.75" customHeight="1">
      <c r="B26" s="113"/>
      <c r="C26" s="111"/>
      <c r="D26" s="111"/>
    </row>
    <row r="27" spans="2:4" ht="12.75" customHeight="1">
      <c r="B27" s="113"/>
      <c r="C27" s="111"/>
      <c r="D27" s="111"/>
    </row>
    <row r="28" spans="2:8" ht="12.75" customHeight="1">
      <c r="B28" s="136" t="s">
        <v>96</v>
      </c>
      <c r="C28" s="164">
        <f>'Registration form (HCM)'!F14</f>
        <v>0</v>
      </c>
      <c r="D28" s="163"/>
      <c r="E28" s="163"/>
      <c r="F28" s="163"/>
      <c r="G28" s="163"/>
      <c r="H28" s="163"/>
    </row>
    <row r="29" spans="2:8" ht="12.75" customHeight="1">
      <c r="B29" s="136" t="s">
        <v>97</v>
      </c>
      <c r="C29" s="116">
        <f>'Registration form (HCM)'!F16</f>
        <v>0</v>
      </c>
      <c r="D29" s="163"/>
      <c r="E29" s="163"/>
      <c r="F29" s="163"/>
      <c r="G29" s="163"/>
      <c r="H29" s="163"/>
    </row>
    <row r="30" spans="2:4" ht="12.75" customHeight="1">
      <c r="B30" s="136" t="s">
        <v>99</v>
      </c>
      <c r="C30" s="164">
        <f>'Registration form (HCM)'!L15</f>
        <v>0</v>
      </c>
      <c r="D30" s="111"/>
    </row>
    <row r="31" spans="2:4" ht="12.75" customHeight="1">
      <c r="B31" s="113"/>
      <c r="C31" s="116"/>
      <c r="D31" s="111"/>
    </row>
    <row r="32" spans="2:6" ht="12.75" customHeight="1">
      <c r="B32" s="360" t="str">
        <f>IF('Registration form (HCM)'!F56&lt;&gt;"","- Thanh toán: Như thông tin trong phiếu đăng kí thời hạn thanh toán là ngày: "&amp;'Registration form (HCM)'!F56,"- Thanh toán: Như thông tin trong phiếu đăng kí thời hạn thanh toán mặc định là ngày: "&amp;'Registration form (HCM)'!F54)</f>
        <v>- Thanh toán: Như thông tin trong phiếu đăng kí thời hạn thanh toán mặc định là ngày: 45359</v>
      </c>
      <c r="C32" s="360"/>
      <c r="D32" s="147"/>
      <c r="E32" s="147"/>
      <c r="F32" s="147"/>
    </row>
    <row r="33" spans="2:4" ht="30.75" customHeight="1">
      <c r="B33" s="361" t="s">
        <v>110</v>
      </c>
      <c r="C33" s="361"/>
      <c r="D33" s="111"/>
    </row>
    <row r="34" spans="2:4" ht="12.75" customHeight="1">
      <c r="B34" s="360" t="s">
        <v>119</v>
      </c>
      <c r="C34" s="360"/>
      <c r="D34" s="111"/>
    </row>
    <row r="35" spans="2:4" ht="12.75" customHeight="1">
      <c r="B35" s="111"/>
      <c r="C35" s="111"/>
      <c r="D35" s="111"/>
    </row>
    <row r="36" spans="2:4" ht="12.75" customHeight="1">
      <c r="B36" s="356" t="s">
        <v>83</v>
      </c>
      <c r="C36" s="356"/>
      <c r="D36" s="111"/>
    </row>
    <row r="37" spans="2:14" ht="12.75" customHeight="1">
      <c r="B37" s="113"/>
      <c r="C37" s="111"/>
      <c r="D37" s="113"/>
      <c r="E37" s="113"/>
      <c r="F37" s="113"/>
      <c r="G37" s="113"/>
      <c r="H37" s="113"/>
      <c r="I37" s="113"/>
      <c r="J37" s="113"/>
      <c r="K37" s="113"/>
      <c r="L37" s="113"/>
      <c r="M37" s="113"/>
      <c r="N37" s="113"/>
    </row>
    <row r="38" spans="2:12" ht="24.75" customHeight="1">
      <c r="B38" s="357" t="s">
        <v>109</v>
      </c>
      <c r="C38" s="357"/>
      <c r="D38" s="113"/>
      <c r="E38" s="113"/>
      <c r="F38" s="113"/>
      <c r="G38" s="113"/>
      <c r="H38" s="113"/>
      <c r="I38" s="113"/>
      <c r="J38" s="113"/>
      <c r="K38" s="113"/>
      <c r="L38" s="113"/>
    </row>
    <row r="39" spans="2:4" ht="27" customHeight="1">
      <c r="B39" s="357" t="s">
        <v>108</v>
      </c>
      <c r="C39" s="357"/>
      <c r="D39" s="111"/>
    </row>
    <row r="40" spans="2:4" ht="12.75" customHeight="1">
      <c r="B40" s="111"/>
      <c r="C40" s="111"/>
      <c r="D40" s="111"/>
    </row>
    <row r="41" spans="2:4" ht="12.75" customHeight="1">
      <c r="B41" s="111" t="s">
        <v>90</v>
      </c>
      <c r="C41" s="111"/>
      <c r="D41" s="111"/>
    </row>
    <row r="42" spans="2:4" ht="12.75" customHeight="1">
      <c r="B42" s="111" t="s">
        <v>91</v>
      </c>
      <c r="C42" s="111"/>
      <c r="D42" s="111"/>
    </row>
    <row r="43" spans="2:4" ht="12.75" customHeight="1">
      <c r="B43" s="111" t="s">
        <v>92</v>
      </c>
      <c r="C43" s="111"/>
      <c r="D43" s="111"/>
    </row>
    <row r="44" spans="2:4" ht="12.75" customHeight="1">
      <c r="B44" s="111"/>
      <c r="C44" s="111"/>
      <c r="D44" s="111"/>
    </row>
    <row r="45" spans="2:4" ht="12.75" customHeight="1">
      <c r="B45" s="115" t="s">
        <v>93</v>
      </c>
      <c r="C45" s="111" t="s">
        <v>191</v>
      </c>
      <c r="D45" s="111"/>
    </row>
    <row r="46" spans="2:4" ht="12.75" customHeight="1">
      <c r="B46" s="111"/>
      <c r="C46" s="111"/>
      <c r="D46" s="111"/>
    </row>
    <row r="47" spans="2:4" ht="12.75" customHeight="1">
      <c r="B47" s="115" t="s">
        <v>84</v>
      </c>
      <c r="C47" s="111"/>
      <c r="D47" s="111"/>
    </row>
    <row r="48" spans="2:4" ht="12.75" customHeight="1">
      <c r="B48" s="115"/>
      <c r="C48" s="111"/>
      <c r="D48" s="111"/>
    </row>
    <row r="49" spans="2:4" ht="12.75" customHeight="1">
      <c r="B49" s="114" t="str">
        <f>"- Ngày: "&amp;'Registration form (HCM)'!O8</f>
        <v>- Ngày: 07&amp;08/03/2024</v>
      </c>
      <c r="C49" s="111"/>
      <c r="D49" s="111"/>
    </row>
    <row r="50" spans="2:4" ht="12.75" customHeight="1">
      <c r="B50" s="114" t="s">
        <v>85</v>
      </c>
      <c r="C50" s="111"/>
      <c r="D50" s="111"/>
    </row>
    <row r="51" spans="2:4" ht="12.75" customHeight="1">
      <c r="B51" s="111" t="s">
        <v>129</v>
      </c>
      <c r="C51" s="111"/>
      <c r="D51" s="111"/>
    </row>
    <row r="52" spans="2:4" ht="12.75" customHeight="1">
      <c r="B52" s="111" t="s">
        <v>240</v>
      </c>
      <c r="C52" s="111"/>
      <c r="D52" s="111"/>
    </row>
    <row r="53" spans="2:4" ht="12.75" customHeight="1">
      <c r="B53" s="111"/>
      <c r="C53" s="111"/>
      <c r="D53" s="111"/>
    </row>
    <row r="54" spans="2:4" ht="12.75" customHeight="1">
      <c r="B54" s="111" t="s">
        <v>94</v>
      </c>
      <c r="C54" s="111"/>
      <c r="D54" s="111"/>
    </row>
    <row r="55" spans="2:4" ht="12.75" customHeight="1">
      <c r="B55" s="111"/>
      <c r="C55" s="111"/>
      <c r="D55" s="111"/>
    </row>
    <row r="56" spans="2:4" ht="12.75" customHeight="1">
      <c r="B56" s="111"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1"/>
      <c r="D56" s="111"/>
    </row>
    <row r="57" spans="2:4" ht="12.75" customHeight="1">
      <c r="B57" s="111"/>
      <c r="C57" s="111"/>
      <c r="D57" s="111"/>
    </row>
    <row r="58" spans="2:4" ht="12.75" customHeight="1">
      <c r="B58" s="111" t="s">
        <v>98</v>
      </c>
      <c r="C58" s="111"/>
      <c r="D58" s="111"/>
    </row>
    <row r="59" spans="2:4" ht="12.75" customHeight="1">
      <c r="B59" s="111"/>
      <c r="C59" s="111"/>
      <c r="D59" s="111"/>
    </row>
    <row r="60" spans="2:4" ht="12.75" customHeight="1">
      <c r="B60" s="111" t="s">
        <v>86</v>
      </c>
      <c r="C60" s="111"/>
      <c r="D60" s="111"/>
    </row>
    <row r="61" spans="2:4" ht="12.75" customHeight="1">
      <c r="B61" s="111"/>
      <c r="C61" s="111"/>
      <c r="D61" s="111"/>
    </row>
    <row r="62" spans="2:4" ht="12.75" customHeight="1">
      <c r="B62" s="111"/>
      <c r="C62" s="111"/>
      <c r="D62" s="111"/>
    </row>
    <row r="63" spans="2:4" ht="12.75" customHeight="1">
      <c r="B63" s="111"/>
      <c r="C63" s="111"/>
      <c r="D63" s="111"/>
    </row>
    <row r="64" spans="2:4" ht="12.75" customHeight="1">
      <c r="B64" s="111"/>
      <c r="C64" s="111"/>
      <c r="D64" s="111"/>
    </row>
    <row r="65" spans="2:4" ht="12.75" customHeight="1">
      <c r="B65" s="111"/>
      <c r="C65" s="111"/>
      <c r="D65" s="111"/>
    </row>
    <row r="66" spans="2:4" ht="12.75" customHeight="1">
      <c r="B66" s="111"/>
      <c r="C66" s="111"/>
      <c r="D66" s="111"/>
    </row>
    <row r="67" spans="2:4" ht="12.75" customHeight="1">
      <c r="B67" s="111"/>
      <c r="C67" s="111"/>
      <c r="D67" s="111"/>
    </row>
    <row r="68" spans="2:3" ht="12.75">
      <c r="B68" s="111"/>
      <c r="C68" s="111"/>
    </row>
  </sheetData>
  <sheetProtection/>
  <mergeCells count="21">
    <mergeCell ref="B36:C36"/>
    <mergeCell ref="B38:C38"/>
    <mergeCell ref="B39:C39"/>
    <mergeCell ref="B19:C19"/>
    <mergeCell ref="B20:C20"/>
    <mergeCell ref="B25:C25"/>
    <mergeCell ref="B32:C32"/>
    <mergeCell ref="B33:C33"/>
    <mergeCell ref="B34:C34"/>
    <mergeCell ref="B13:C13"/>
    <mergeCell ref="B14:C14"/>
    <mergeCell ref="B15:C15"/>
    <mergeCell ref="B16:C16"/>
    <mergeCell ref="B17:C17"/>
    <mergeCell ref="B18:C18"/>
    <mergeCell ref="B4:C4"/>
    <mergeCell ref="B5:C5"/>
    <mergeCell ref="B9:C9"/>
    <mergeCell ref="B10:C10"/>
    <mergeCell ref="B11:C11"/>
    <mergeCell ref="B12:C12"/>
  </mergeCells>
  <printOptions/>
  <pageMargins left="0.7" right="0.7" top="0.75" bottom="0.75" header="0.3" footer="0.3"/>
  <pageSetup horizontalDpi="300" verticalDpi="300" orientation="portrait" r:id="rId1"/>
</worksheet>
</file>

<file path=xl/worksheets/sheet14.xml><?xml version="1.0" encoding="utf-8"?>
<worksheet xmlns="http://schemas.openxmlformats.org/spreadsheetml/2006/main" xmlns:r="http://schemas.openxmlformats.org/officeDocument/2006/relationships">
  <dimension ref="B2:N68"/>
  <sheetViews>
    <sheetView zoomScalePageLayoutView="0" workbookViewId="0" topLeftCell="A1">
      <selection activeCell="C8" sqref="C8"/>
    </sheetView>
  </sheetViews>
  <sheetFormatPr defaultColWidth="9.140625" defaultRowHeight="12.75"/>
  <cols>
    <col min="2" max="2" width="19.140625" style="0" customWidth="1"/>
    <col min="3" max="3" width="88.421875" style="0" customWidth="1"/>
    <col min="4" max="4" width="30.8515625" style="0" customWidth="1"/>
  </cols>
  <sheetData>
    <row r="2" spans="2:4" ht="12.75">
      <c r="B2" s="132" t="s">
        <v>79</v>
      </c>
      <c r="C2" s="113"/>
      <c r="D2" s="111"/>
    </row>
    <row r="3" spans="2:4" ht="12.75">
      <c r="B3" s="132"/>
      <c r="C3" s="113"/>
      <c r="D3" s="111"/>
    </row>
    <row r="4" spans="2:4" ht="12.75" customHeight="1">
      <c r="B4" s="357" t="s">
        <v>239</v>
      </c>
      <c r="C4" s="357"/>
      <c r="D4" s="113"/>
    </row>
    <row r="5" spans="2:4" ht="12.75" customHeight="1">
      <c r="B5" s="357" t="s">
        <v>140</v>
      </c>
      <c r="C5" s="357"/>
      <c r="D5" s="113"/>
    </row>
    <row r="6" spans="2:4" ht="12.75">
      <c r="B6" s="116"/>
      <c r="C6" s="111"/>
      <c r="D6" s="111"/>
    </row>
    <row r="7" spans="2:4" ht="12.75" customHeight="1">
      <c r="B7" s="117" t="s">
        <v>95</v>
      </c>
      <c r="C7" s="120" t="str">
        <f>'Payment Request Online (HCM)'!F18&amp;" người"</f>
        <v>0 người</v>
      </c>
      <c r="D7" s="111"/>
    </row>
    <row r="8" spans="2:4" ht="12.75" customHeight="1">
      <c r="B8" s="117"/>
      <c r="C8" s="120"/>
      <c r="D8" s="111"/>
    </row>
    <row r="9" spans="2:4" ht="12.75" customHeight="1">
      <c r="B9" s="358">
        <f>IF('Registration form (HCM)'!E26&lt;&gt;0,"- "&amp;'Registration form (HCM)'!D26&amp;"."&amp;'Registration form (HCM)'!E26,"")</f>
      </c>
      <c r="C9" s="358"/>
      <c r="D9" s="111"/>
    </row>
    <row r="10" spans="2:4" ht="12.75" customHeight="1">
      <c r="B10" s="358">
        <f>IF('Registration form (HCM)'!E27&lt;&gt;0,"- "&amp;'Registration form (HCM)'!D27&amp;"."&amp;'Registration form (HCM)'!E27,"")</f>
      </c>
      <c r="C10" s="358"/>
      <c r="D10" s="111"/>
    </row>
    <row r="11" spans="2:4" ht="12.75" customHeight="1">
      <c r="B11" s="358">
        <f>IF('Registration form (HCM)'!E28&lt;&gt;0,"- "&amp;'Registration form (HCM)'!D28&amp;"."&amp;'Registration form (HCM)'!E28,"")</f>
      </c>
      <c r="C11" s="358"/>
      <c r="D11" s="111"/>
    </row>
    <row r="12" spans="2:4" ht="12.75" customHeight="1">
      <c r="B12" s="358">
        <f>IF('Registration form (HCM)'!E29&lt;&gt;0,"- "&amp;'Registration form (HCM)'!D29&amp;"."&amp;'Registration form (HCM)'!E29,"")</f>
      </c>
      <c r="C12" s="358"/>
      <c r="D12" s="111"/>
    </row>
    <row r="13" spans="2:4" ht="12.75" customHeight="1">
      <c r="B13" s="358">
        <f>IF('Registration form (HCM)'!E30&lt;&gt;0,"- "&amp;'Registration form (HCM)'!D30&amp;"."&amp;'Registration form (HCM)'!E30,"")</f>
      </c>
      <c r="C13" s="358"/>
      <c r="D13" s="111"/>
    </row>
    <row r="14" spans="2:4" ht="12.75" customHeight="1">
      <c r="B14" s="358">
        <f>IF('Registration form (HCM)'!E31&lt;&gt;0,"- "&amp;'Registration form (HCM)'!D31&amp;"."&amp;'Registration form (HCM)'!E31,"")</f>
      </c>
      <c r="C14" s="358"/>
      <c r="D14" s="111"/>
    </row>
    <row r="15" spans="2:4" ht="12.75" customHeight="1">
      <c r="B15" s="358">
        <f>IF('Registration form (HCM)'!E32&lt;&gt;0,"- "&amp;'Registration form (HCM)'!D32&amp;"."&amp;'Registration form (HCM)'!E32,"")</f>
      </c>
      <c r="C15" s="358"/>
      <c r="D15" s="111"/>
    </row>
    <row r="16" spans="2:4" ht="12.75" customHeight="1">
      <c r="B16" s="358">
        <f>IF('Registration form (HCM)'!E33&lt;&gt;0,"- "&amp;'Registration form (HCM)'!D33&amp;"."&amp;'Registration form (HCM)'!E33,"")</f>
      </c>
      <c r="C16" s="358"/>
      <c r="D16" s="111"/>
    </row>
    <row r="17" spans="2:4" ht="13.5" customHeight="1">
      <c r="B17" s="358">
        <f>IF('Registration form (HCM)'!E34&lt;&gt;0,"- "&amp;'Registration form (HCM)'!D34&amp;"."&amp;'Registration form (HCM)'!E34,"")</f>
      </c>
      <c r="C17" s="358"/>
      <c r="D17" s="111"/>
    </row>
    <row r="18" spans="2:4" ht="13.5" customHeight="1">
      <c r="B18" s="358">
        <f>IF('Registration form (HCM)'!E35&lt;&gt;0,"- "&amp;'Registration form (HCM)'!D35&amp;"."&amp;'Registration form (HCM)'!E35,"")</f>
      </c>
      <c r="C18" s="358"/>
      <c r="D18" s="111"/>
    </row>
    <row r="19" spans="2:4" ht="13.5" customHeight="1">
      <c r="B19" s="358">
        <f>IF('Registration form (HCM)'!E36&lt;&gt;0,"- "&amp;'Registration form (HCM)'!D36&amp;"."&amp;'Registration form (HCM)'!E36,"")</f>
      </c>
      <c r="C19" s="358"/>
      <c r="D19" s="111"/>
    </row>
    <row r="20" spans="2:4" ht="12.75" customHeight="1">
      <c r="B20" s="358">
        <f>IF('Registration form (HCM)'!E37&lt;&gt;0,"- "&amp;'Registration form (HCM)'!D37&amp;"."&amp;'Registration form (HCM)'!E37,"")</f>
      </c>
      <c r="C20" s="358"/>
      <c r="D20" s="111"/>
    </row>
    <row r="21" spans="2:4" ht="12.75" customHeight="1">
      <c r="B21" s="149"/>
      <c r="C21" s="149"/>
      <c r="D21" s="111"/>
    </row>
    <row r="22" spans="2:4" ht="12.75" customHeight="1">
      <c r="B22" s="117" t="s">
        <v>81</v>
      </c>
      <c r="C22" s="116" t="str">
        <f>TEXT('Payment Request Online (HCM)'!G18,"#,##0")&amp;"VND  x  "&amp;'Payment Request Online (HCM)'!F18&amp;"pax  +  "&amp;Data!C51*100&amp;"% VAT =  "&amp;TEXT('Payment Request Online (HCM)'!H20,"#,##0")&amp;"VND"</f>
        <v>5,200,000VND  x  0pax  +  8% VAT =  0VND</v>
      </c>
      <c r="D22" s="111"/>
    </row>
    <row r="23" spans="2:4" ht="12.75" customHeight="1">
      <c r="B23" s="111"/>
      <c r="C23" s="158"/>
      <c r="D23" s="111"/>
    </row>
    <row r="24" spans="2:4" ht="12.75" customHeight="1">
      <c r="B24" s="111"/>
      <c r="C24" s="111"/>
      <c r="D24" s="111"/>
    </row>
    <row r="25" spans="2:4" ht="12.75" customHeight="1">
      <c r="B25" s="359" t="s">
        <v>82</v>
      </c>
      <c r="C25" s="359"/>
      <c r="D25" s="111"/>
    </row>
    <row r="26" spans="2:4" ht="12.75" customHeight="1">
      <c r="B26" s="113"/>
      <c r="C26" s="111"/>
      <c r="D26" s="111"/>
    </row>
    <row r="27" spans="2:4" ht="12.75" customHeight="1">
      <c r="B27" s="113"/>
      <c r="C27" s="111"/>
      <c r="D27" s="111"/>
    </row>
    <row r="28" spans="2:4" ht="12.75" customHeight="1">
      <c r="B28" s="136" t="s">
        <v>96</v>
      </c>
      <c r="C28" s="164">
        <f>'Registration form (HCM)'!F14</f>
        <v>0</v>
      </c>
      <c r="D28" s="111"/>
    </row>
    <row r="29" spans="2:4" ht="12.75" customHeight="1">
      <c r="B29" s="136" t="s">
        <v>97</v>
      </c>
      <c r="C29" s="116">
        <f>'Registration form (HCM)'!F16</f>
        <v>0</v>
      </c>
      <c r="D29" s="111"/>
    </row>
    <row r="30" spans="2:4" ht="12.75" customHeight="1">
      <c r="B30" s="136" t="s">
        <v>99</v>
      </c>
      <c r="C30" s="164">
        <f>'Registration form (HCM)'!L15</f>
        <v>0</v>
      </c>
      <c r="D30" s="111"/>
    </row>
    <row r="31" spans="2:4" ht="12.75" customHeight="1">
      <c r="B31" s="113"/>
      <c r="C31" s="111"/>
      <c r="D31" s="111"/>
    </row>
    <row r="32" spans="2:6" ht="12.75" customHeight="1">
      <c r="B32" s="360" t="str">
        <f>IF('Payment Request Online (HCM)'!F25&lt;&gt;"","- Thanh toán: Như thông tin trong phiếu đăng kí thời hạn thanh toán là ngày: "&amp;'Payment Request Online (HCM)'!F25,"- Thanh toán: Như thông tin trong phiếu đăng kí thời hạn thanh toán mặc định là ngày: "&amp;'Payment Request Online (HCM)'!F25)</f>
        <v>- Thanh toán: Như thông tin trong phiếu đăng kí thời hạn thanh toán là ngày: 08/03/2024～15/03/2024</v>
      </c>
      <c r="C32" s="360"/>
      <c r="D32" s="147"/>
      <c r="E32" s="147"/>
      <c r="F32" s="147"/>
    </row>
    <row r="33" spans="2:4" ht="30.75" customHeight="1">
      <c r="B33" s="361" t="s">
        <v>110</v>
      </c>
      <c r="C33" s="361"/>
      <c r="D33" s="111"/>
    </row>
    <row r="34" spans="2:4" ht="12.75" customHeight="1">
      <c r="B34" s="360" t="s">
        <v>119</v>
      </c>
      <c r="C34" s="360"/>
      <c r="D34" s="111"/>
    </row>
    <row r="35" spans="2:4" ht="12.75" customHeight="1">
      <c r="B35" s="111"/>
      <c r="C35" s="111"/>
      <c r="D35" s="111"/>
    </row>
    <row r="36" spans="2:4" ht="12.75" customHeight="1">
      <c r="B36" s="356" t="s">
        <v>83</v>
      </c>
      <c r="C36" s="356"/>
      <c r="D36" s="111"/>
    </row>
    <row r="37" spans="2:14" ht="12.75" customHeight="1">
      <c r="B37" s="113"/>
      <c r="C37" s="111"/>
      <c r="D37" s="113"/>
      <c r="E37" s="113"/>
      <c r="F37" s="113"/>
      <c r="G37" s="113"/>
      <c r="H37" s="113"/>
      <c r="I37" s="113"/>
      <c r="J37" s="113"/>
      <c r="K37" s="113"/>
      <c r="L37" s="113"/>
      <c r="M37" s="113"/>
      <c r="N37" s="113"/>
    </row>
    <row r="38" spans="2:12" ht="24.75" customHeight="1">
      <c r="B38" s="357" t="s">
        <v>109</v>
      </c>
      <c r="C38" s="357"/>
      <c r="D38" s="113"/>
      <c r="E38" s="113"/>
      <c r="F38" s="113"/>
      <c r="G38" s="113"/>
      <c r="H38" s="113"/>
      <c r="I38" s="113"/>
      <c r="J38" s="113"/>
      <c r="K38" s="113"/>
      <c r="L38" s="113"/>
    </row>
    <row r="39" spans="2:4" ht="27" customHeight="1">
      <c r="B39" s="357" t="s">
        <v>127</v>
      </c>
      <c r="C39" s="357"/>
      <c r="D39" s="111"/>
    </row>
    <row r="40" spans="2:4" ht="12.75" customHeight="1">
      <c r="B40" s="111"/>
      <c r="C40" s="111"/>
      <c r="D40" s="111"/>
    </row>
    <row r="41" spans="2:4" ht="12.75" customHeight="1">
      <c r="B41" s="111" t="s">
        <v>90</v>
      </c>
      <c r="C41" s="111"/>
      <c r="D41" s="111"/>
    </row>
    <row r="42" spans="2:4" ht="12.75" customHeight="1">
      <c r="B42" s="111" t="s">
        <v>91</v>
      </c>
      <c r="C42" s="111"/>
      <c r="D42" s="111"/>
    </row>
    <row r="43" spans="2:4" ht="12.75" customHeight="1">
      <c r="B43" s="111" t="s">
        <v>92</v>
      </c>
      <c r="C43" s="111"/>
      <c r="D43" s="111"/>
    </row>
    <row r="44" spans="2:4" ht="12.75" customHeight="1">
      <c r="B44" s="111"/>
      <c r="C44" s="111"/>
      <c r="D44" s="111"/>
    </row>
    <row r="45" spans="2:4" ht="12.75" customHeight="1">
      <c r="B45" s="115" t="s">
        <v>137</v>
      </c>
      <c r="C45" s="111" t="s">
        <v>138</v>
      </c>
      <c r="D45" s="111"/>
    </row>
    <row r="46" spans="2:4" ht="12.75" customHeight="1">
      <c r="B46" s="111"/>
      <c r="C46" s="111"/>
      <c r="D46" s="111"/>
    </row>
    <row r="47" spans="2:4" ht="12.75" customHeight="1">
      <c r="B47" s="115" t="s">
        <v>84</v>
      </c>
      <c r="C47" s="111"/>
      <c r="D47" s="111"/>
    </row>
    <row r="48" spans="2:4" ht="12.75" customHeight="1">
      <c r="B48" s="115"/>
      <c r="C48" s="111"/>
      <c r="D48" s="111"/>
    </row>
    <row r="49" spans="2:4" ht="12.75" customHeight="1">
      <c r="B49" s="114" t="str">
        <f>"- Ngày: "&amp;'Registration form (HCM)'!O8</f>
        <v>- Ngày: 07&amp;08/03/2024</v>
      </c>
      <c r="C49" s="111"/>
      <c r="D49" s="111"/>
    </row>
    <row r="50" spans="2:4" ht="12.75" customHeight="1">
      <c r="B50" s="114" t="s">
        <v>85</v>
      </c>
      <c r="C50" s="111"/>
      <c r="D50" s="111"/>
    </row>
    <row r="51" spans="2:4" ht="12.75" customHeight="1">
      <c r="B51" s="111" t="s">
        <v>129</v>
      </c>
      <c r="C51" s="111"/>
      <c r="D51" s="111"/>
    </row>
    <row r="52" spans="2:4" ht="12.75" customHeight="1">
      <c r="B52" s="111" t="s">
        <v>128</v>
      </c>
      <c r="C52" s="111"/>
      <c r="D52" s="111"/>
    </row>
    <row r="53" spans="2:4" ht="12.75" customHeight="1">
      <c r="B53" s="111"/>
      <c r="C53" s="111"/>
      <c r="D53" s="111"/>
    </row>
    <row r="54" spans="2:4" ht="12.75" customHeight="1">
      <c r="B54" s="111" t="s">
        <v>94</v>
      </c>
      <c r="C54" s="111"/>
      <c r="D54" s="111"/>
    </row>
    <row r="55" spans="2:4" ht="12.75" customHeight="1">
      <c r="B55" s="111"/>
      <c r="C55" s="111"/>
      <c r="D55" s="111"/>
    </row>
    <row r="56" spans="2:4" ht="12.75" customHeight="1">
      <c r="B56" s="111"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1"/>
      <c r="D56" s="111"/>
    </row>
    <row r="57" spans="2:4" ht="12.75" customHeight="1">
      <c r="B57" s="111"/>
      <c r="C57" s="111"/>
      <c r="D57" s="111"/>
    </row>
    <row r="58" spans="2:4" ht="12.75" customHeight="1">
      <c r="B58" s="111" t="s">
        <v>98</v>
      </c>
      <c r="C58" s="111"/>
      <c r="D58" s="111"/>
    </row>
    <row r="59" spans="2:4" ht="12.75" customHeight="1">
      <c r="B59" s="111"/>
      <c r="C59" s="111"/>
      <c r="D59" s="111"/>
    </row>
    <row r="60" spans="2:4" ht="12.75" customHeight="1">
      <c r="B60" s="111" t="s">
        <v>86</v>
      </c>
      <c r="C60" s="111"/>
      <c r="D60" s="111"/>
    </row>
    <row r="61" spans="2:4" ht="12.75" customHeight="1">
      <c r="B61" s="111"/>
      <c r="C61" s="111"/>
      <c r="D61" s="111"/>
    </row>
    <row r="62" spans="2:4" ht="12.75" customHeight="1">
      <c r="B62" s="111"/>
      <c r="C62" s="111"/>
      <c r="D62" s="111"/>
    </row>
    <row r="63" spans="2:4" ht="12.75" customHeight="1">
      <c r="B63" s="111"/>
      <c r="C63" s="111"/>
      <c r="D63" s="111"/>
    </row>
    <row r="64" spans="2:4" ht="12.75" customHeight="1">
      <c r="B64" s="111"/>
      <c r="C64" s="111"/>
      <c r="D64" s="111"/>
    </row>
    <row r="65" spans="2:4" ht="12.75" customHeight="1">
      <c r="B65" s="111"/>
      <c r="C65" s="111"/>
      <c r="D65" s="111"/>
    </row>
    <row r="66" spans="2:4" ht="12.75" customHeight="1">
      <c r="B66" s="111"/>
      <c r="C66" s="111"/>
      <c r="D66" s="111"/>
    </row>
    <row r="67" spans="2:4" ht="12.75" customHeight="1">
      <c r="B67" s="111"/>
      <c r="C67" s="111"/>
      <c r="D67" s="111"/>
    </row>
    <row r="68" spans="2:3" ht="12.75">
      <c r="B68" s="111"/>
      <c r="C68" s="111"/>
    </row>
  </sheetData>
  <sheetProtection/>
  <mergeCells count="21">
    <mergeCell ref="B39:C39"/>
    <mergeCell ref="B34:C34"/>
    <mergeCell ref="B36:C36"/>
    <mergeCell ref="B25:C25"/>
    <mergeCell ref="B32:C32"/>
    <mergeCell ref="B38:C38"/>
    <mergeCell ref="B20:C20"/>
    <mergeCell ref="B12:C12"/>
    <mergeCell ref="B18:C18"/>
    <mergeCell ref="B19:C19"/>
    <mergeCell ref="B33:C33"/>
    <mergeCell ref="B17:C17"/>
    <mergeCell ref="B16:C16"/>
    <mergeCell ref="B4:C4"/>
    <mergeCell ref="B5:C5"/>
    <mergeCell ref="B13:C13"/>
    <mergeCell ref="B14:C14"/>
    <mergeCell ref="B10:C10"/>
    <mergeCell ref="B15:C15"/>
    <mergeCell ref="B11:C11"/>
    <mergeCell ref="B9:C9"/>
  </mergeCells>
  <printOptions/>
  <pageMargins left="0.7" right="0.7" top="0.75" bottom="0.75" header="0.3" footer="0.3"/>
  <pageSetup horizontalDpi="300" verticalDpi="300" orientation="portrait" r:id="rId1"/>
</worksheet>
</file>

<file path=xl/worksheets/sheet15.xml><?xml version="1.0" encoding="utf-8"?>
<worksheet xmlns="http://schemas.openxmlformats.org/spreadsheetml/2006/main" xmlns:r="http://schemas.openxmlformats.org/officeDocument/2006/relationships">
  <dimension ref="A1:V16"/>
  <sheetViews>
    <sheetView zoomScalePageLayoutView="0" workbookViewId="0" topLeftCell="A1">
      <selection activeCell="F1" sqref="F1"/>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3"/>
      <c r="B1" s="104"/>
      <c r="C1" s="103"/>
      <c r="D1" s="105"/>
      <c r="E1" s="105"/>
      <c r="F1" s="106" t="str">
        <f>"LIST OF PARTICIPANTS "&amp;'Registration form (Hanoi)'!F8&amp;'Registration form (Hanoi)'!M8</f>
        <v>LIST OF PARTICIPANTS Xác định và triển khai phương châm / 部門方針の策定と展開</v>
      </c>
      <c r="G1" s="106"/>
      <c r="H1" s="106"/>
      <c r="I1" s="107"/>
      <c r="J1" s="107"/>
      <c r="K1" s="105"/>
      <c r="L1" s="105"/>
      <c r="M1" s="105"/>
      <c r="N1" s="105"/>
      <c r="O1" s="105"/>
      <c r="P1" s="105"/>
      <c r="Q1" s="105"/>
      <c r="R1" s="105"/>
      <c r="S1" s="105"/>
      <c r="T1" s="105"/>
      <c r="U1" s="105"/>
      <c r="V1" s="105"/>
    </row>
    <row r="2" spans="1:22" ht="15.75">
      <c r="A2" s="108"/>
      <c r="B2" s="395" t="s">
        <v>63</v>
      </c>
      <c r="C2" s="395" t="s">
        <v>64</v>
      </c>
      <c r="D2" s="395" t="s">
        <v>65</v>
      </c>
      <c r="E2" s="395" t="s">
        <v>66</v>
      </c>
      <c r="F2" s="401" t="s">
        <v>100</v>
      </c>
      <c r="G2" s="395" t="s">
        <v>67</v>
      </c>
      <c r="H2" s="395" t="s">
        <v>68</v>
      </c>
      <c r="I2" s="401" t="s">
        <v>69</v>
      </c>
      <c r="J2" s="401"/>
      <c r="K2" s="401"/>
      <c r="L2" s="401"/>
      <c r="M2" s="401"/>
      <c r="N2" s="401"/>
      <c r="O2" s="401" t="s">
        <v>70</v>
      </c>
      <c r="P2" s="401"/>
      <c r="Q2" s="401"/>
      <c r="R2" s="402" t="s">
        <v>71</v>
      </c>
      <c r="S2" s="403"/>
      <c r="T2" s="404"/>
      <c r="U2" s="395" t="s">
        <v>106</v>
      </c>
      <c r="V2" s="395" t="s">
        <v>107</v>
      </c>
    </row>
    <row r="3" spans="1:22" ht="15.75">
      <c r="A3" s="108"/>
      <c r="B3" s="396"/>
      <c r="C3" s="396"/>
      <c r="D3" s="396"/>
      <c r="E3" s="396"/>
      <c r="F3" s="401"/>
      <c r="G3" s="397"/>
      <c r="H3" s="396"/>
      <c r="I3" s="395" t="s">
        <v>72</v>
      </c>
      <c r="J3" s="395" t="s">
        <v>73</v>
      </c>
      <c r="K3" s="395" t="s">
        <v>74</v>
      </c>
      <c r="L3" s="395" t="s">
        <v>89</v>
      </c>
      <c r="M3" s="395" t="s">
        <v>75</v>
      </c>
      <c r="N3" s="395" t="s">
        <v>76</v>
      </c>
      <c r="O3" s="395" t="s">
        <v>77</v>
      </c>
      <c r="P3" s="395" t="s">
        <v>76</v>
      </c>
      <c r="Q3" s="395" t="s">
        <v>78</v>
      </c>
      <c r="R3" s="395" t="s">
        <v>77</v>
      </c>
      <c r="S3" s="395" t="s">
        <v>76</v>
      </c>
      <c r="T3" s="395" t="s">
        <v>78</v>
      </c>
      <c r="U3" s="396"/>
      <c r="V3" s="396"/>
    </row>
    <row r="4" spans="1:22" ht="15.75">
      <c r="A4" s="103"/>
      <c r="B4" s="397"/>
      <c r="C4" s="397"/>
      <c r="D4" s="397"/>
      <c r="E4" s="397"/>
      <c r="F4" s="109">
        <f>SUM(F5:F56)</f>
        <v>0</v>
      </c>
      <c r="G4" s="109">
        <f>SUM(G5:G59)</f>
        <v>0</v>
      </c>
      <c r="H4" s="397"/>
      <c r="I4" s="397"/>
      <c r="J4" s="397"/>
      <c r="K4" s="397"/>
      <c r="L4" s="397"/>
      <c r="M4" s="397"/>
      <c r="N4" s="397"/>
      <c r="O4" s="397"/>
      <c r="P4" s="397"/>
      <c r="Q4" s="397"/>
      <c r="R4" s="397"/>
      <c r="S4" s="397"/>
      <c r="T4" s="397"/>
      <c r="U4" s="397"/>
      <c r="V4" s="397"/>
    </row>
    <row r="5" spans="1:22" s="111" customFormat="1" ht="15.75" customHeight="1">
      <c r="A5" s="110">
        <v>1</v>
      </c>
      <c r="B5" s="139">
        <f>'Registration form (Hanoi)'!F14</f>
        <v>0</v>
      </c>
      <c r="C5" s="142"/>
      <c r="D5" s="133">
        <f>'Registration form (Hanoi)'!F16</f>
        <v>0</v>
      </c>
      <c r="E5" s="150">
        <f>'Registration form (Hanoi)'!L15</f>
        <v>0</v>
      </c>
      <c r="F5" s="133">
        <f>'Payment Request Offline (Hanoi)'!F18</f>
        <v>0</v>
      </c>
      <c r="G5" s="133">
        <f>F5-ROUNDDOWN(F5/3,0)</f>
        <v>0</v>
      </c>
      <c r="H5" s="398"/>
      <c r="I5" s="151">
        <f>'Registration form (Hanoi)'!D29</f>
        <v>0</v>
      </c>
      <c r="J5" s="131">
        <f>'Registration form (Hanoi)'!E29</f>
        <v>0</v>
      </c>
      <c r="K5" s="131">
        <f>'Registration form (Hanoi)'!F29</f>
        <v>0</v>
      </c>
      <c r="L5" s="131">
        <f>'Registration form (Hanoi)'!I29</f>
        <v>0</v>
      </c>
      <c r="M5" s="131">
        <f>'Registration form (Hanoi)'!J29</f>
        <v>0</v>
      </c>
      <c r="N5" s="123">
        <f>'Registration form (Hanoi)'!K29</f>
        <v>0</v>
      </c>
      <c r="O5" s="121"/>
      <c r="P5" s="121"/>
      <c r="Q5" s="121"/>
      <c r="R5" s="121">
        <f>'Registration form (Hanoi)'!F18</f>
        <v>0</v>
      </c>
      <c r="S5" s="123">
        <f>'Registration form (Hanoi)'!L17</f>
        <v>0</v>
      </c>
      <c r="T5" s="123">
        <f>'Registration form (Hanoi)'!L18</f>
        <v>0</v>
      </c>
      <c r="U5" s="122">
        <f>'Registration form (Hanoi)'!C45</f>
        <v>0</v>
      </c>
      <c r="V5" s="121">
        <f>'Registration form (Hanoi)'!F59</f>
        <v>0</v>
      </c>
    </row>
    <row r="6" spans="1:22" s="111" customFormat="1" ht="15.75" customHeight="1">
      <c r="A6" s="112">
        <v>2</v>
      </c>
      <c r="B6" s="140"/>
      <c r="C6" s="143"/>
      <c r="D6" s="143"/>
      <c r="E6" s="145"/>
      <c r="F6" s="143"/>
      <c r="G6" s="143"/>
      <c r="H6" s="399"/>
      <c r="I6" s="151">
        <f>'Registration form (Hanoi)'!D30</f>
        <v>0</v>
      </c>
      <c r="J6" s="131">
        <f>'Registration form (Hanoi)'!E30</f>
        <v>0</v>
      </c>
      <c r="K6" s="131">
        <f>'Registration form (Hanoi)'!F30</f>
        <v>0</v>
      </c>
      <c r="L6" s="131">
        <f>'Registration form (Hanoi)'!I30</f>
        <v>0</v>
      </c>
      <c r="M6" s="131">
        <f>'Registration form (Hanoi)'!J30</f>
        <v>0</v>
      </c>
      <c r="N6" s="123">
        <f>'Registration form (Hanoi)'!K30</f>
        <v>0</v>
      </c>
      <c r="O6" s="124"/>
      <c r="P6" s="124"/>
      <c r="Q6" s="124"/>
      <c r="R6" s="124"/>
      <c r="S6" s="124"/>
      <c r="T6" s="124"/>
      <c r="U6" s="124"/>
      <c r="V6" s="124"/>
    </row>
    <row r="7" spans="1:22" s="111" customFormat="1" ht="15.75" customHeight="1">
      <c r="A7" s="112">
        <v>3</v>
      </c>
      <c r="B7" s="140"/>
      <c r="C7" s="143"/>
      <c r="D7" s="143"/>
      <c r="E7" s="145"/>
      <c r="F7" s="143"/>
      <c r="G7" s="143"/>
      <c r="H7" s="399"/>
      <c r="I7" s="151">
        <f>'Registration form (Hanoi)'!D31</f>
        <v>0</v>
      </c>
      <c r="J7" s="131">
        <f>'Registration form (Hanoi)'!E31</f>
        <v>0</v>
      </c>
      <c r="K7" s="131">
        <f>'Registration form (Hanoi)'!F31</f>
        <v>0</v>
      </c>
      <c r="L7" s="131">
        <f>'Registration form (Hanoi)'!I31</f>
        <v>0</v>
      </c>
      <c r="M7" s="131">
        <f>'Registration form (Hanoi)'!J31</f>
        <v>0</v>
      </c>
      <c r="N7" s="123">
        <f>'Registration form (Hanoi)'!K31</f>
        <v>0</v>
      </c>
      <c r="O7" s="124"/>
      <c r="P7" s="124"/>
      <c r="Q7" s="124"/>
      <c r="R7" s="124"/>
      <c r="S7" s="124"/>
      <c r="T7" s="125"/>
      <c r="U7" s="125"/>
      <c r="V7" s="124"/>
    </row>
    <row r="8" spans="1:22" s="111" customFormat="1" ht="15.75" customHeight="1">
      <c r="A8" s="112">
        <v>4</v>
      </c>
      <c r="B8" s="140"/>
      <c r="C8" s="143"/>
      <c r="D8" s="143"/>
      <c r="E8" s="145"/>
      <c r="F8" s="143"/>
      <c r="G8" s="143"/>
      <c r="H8" s="399"/>
      <c r="I8" s="151">
        <f>'Registration form (Hanoi)'!D32</f>
        <v>0</v>
      </c>
      <c r="J8" s="131">
        <f>'Registration form (Hanoi)'!E32</f>
        <v>0</v>
      </c>
      <c r="K8" s="131">
        <f>'Registration form (Hanoi)'!F32</f>
        <v>0</v>
      </c>
      <c r="L8" s="131">
        <f>'Registration form (Hanoi)'!I32</f>
        <v>0</v>
      </c>
      <c r="M8" s="131">
        <f>'Registration form (Hanoi)'!J32</f>
        <v>0</v>
      </c>
      <c r="N8" s="123">
        <f>'Registration form (Hanoi)'!K32</f>
        <v>0</v>
      </c>
      <c r="O8" s="124"/>
      <c r="P8" s="126"/>
      <c r="Q8" s="124"/>
      <c r="R8" s="124"/>
      <c r="S8" s="126"/>
      <c r="T8" s="124"/>
      <c r="U8" s="124"/>
      <c r="V8" s="124"/>
    </row>
    <row r="9" spans="1:22" s="111" customFormat="1" ht="15.75" customHeight="1">
      <c r="A9" s="112">
        <v>5</v>
      </c>
      <c r="B9" s="140"/>
      <c r="C9" s="143"/>
      <c r="D9" s="143"/>
      <c r="E9" s="145"/>
      <c r="F9" s="143"/>
      <c r="G9" s="143"/>
      <c r="H9" s="399"/>
      <c r="I9" s="151">
        <f>'Registration form (Hanoi)'!D33</f>
        <v>0</v>
      </c>
      <c r="J9" s="131">
        <f>'Registration form (Hanoi)'!E33</f>
        <v>0</v>
      </c>
      <c r="K9" s="131">
        <f>'Registration form (Hanoi)'!F33</f>
        <v>0</v>
      </c>
      <c r="L9" s="131">
        <f>'Registration form (Hanoi)'!I33</f>
        <v>0</v>
      </c>
      <c r="M9" s="131">
        <f>'Registration form (Hanoi)'!J33</f>
        <v>0</v>
      </c>
      <c r="N9" s="123">
        <f>'Registration form (Hanoi)'!K33</f>
        <v>0</v>
      </c>
      <c r="O9" s="127"/>
      <c r="P9" s="128"/>
      <c r="Q9" s="129"/>
      <c r="R9" s="127"/>
      <c r="S9" s="128"/>
      <c r="T9" s="129"/>
      <c r="U9" s="129"/>
      <c r="V9" s="127"/>
    </row>
    <row r="10" spans="1:22" s="111" customFormat="1" ht="15.75" customHeight="1">
      <c r="A10" s="112">
        <v>6</v>
      </c>
      <c r="B10" s="140"/>
      <c r="C10" s="143"/>
      <c r="D10" s="143"/>
      <c r="E10" s="145"/>
      <c r="F10" s="143"/>
      <c r="G10" s="143"/>
      <c r="H10" s="399"/>
      <c r="I10" s="151">
        <f>'Registration form (Hanoi)'!D34</f>
        <v>0</v>
      </c>
      <c r="J10" s="131">
        <f>'Registration form (Hanoi)'!E34</f>
        <v>0</v>
      </c>
      <c r="K10" s="131">
        <f>'Registration form (Hanoi)'!F34</f>
        <v>0</v>
      </c>
      <c r="L10" s="131">
        <f>'Registration form (Hanoi)'!I34</f>
        <v>0</v>
      </c>
      <c r="M10" s="131">
        <f>'Registration form (Hanoi)'!J34</f>
        <v>0</v>
      </c>
      <c r="N10" s="123">
        <f>'Registration form (Hanoi)'!K34</f>
        <v>0</v>
      </c>
      <c r="O10" s="127"/>
      <c r="P10" s="128"/>
      <c r="Q10" s="129"/>
      <c r="R10" s="127"/>
      <c r="S10" s="128"/>
      <c r="T10" s="127"/>
      <c r="U10" s="127"/>
      <c r="V10" s="130"/>
    </row>
    <row r="11" spans="1:22" s="111" customFormat="1" ht="15.75" customHeight="1">
      <c r="A11" s="112">
        <v>7</v>
      </c>
      <c r="B11" s="140"/>
      <c r="C11" s="143"/>
      <c r="D11" s="143"/>
      <c r="E11" s="145"/>
      <c r="F11" s="143"/>
      <c r="G11" s="143"/>
      <c r="H11" s="399"/>
      <c r="I11" s="151">
        <f>'Registration form (Hanoi)'!D35</f>
        <v>0</v>
      </c>
      <c r="J11" s="131">
        <f>'Registration form (Hanoi)'!E35</f>
        <v>0</v>
      </c>
      <c r="K11" s="131">
        <f>'Registration form (Hanoi)'!F35</f>
        <v>0</v>
      </c>
      <c r="L11" s="131">
        <f>'Registration form (Hanoi)'!I35</f>
        <v>0</v>
      </c>
      <c r="M11" s="131">
        <f>'Registration form (Hanoi)'!J35</f>
        <v>0</v>
      </c>
      <c r="N11" s="123">
        <f>'Registration form (Hanoi)'!K35</f>
        <v>0</v>
      </c>
      <c r="O11" s="127"/>
      <c r="P11" s="128"/>
      <c r="Q11" s="129"/>
      <c r="R11" s="127"/>
      <c r="S11" s="128"/>
      <c r="T11" s="127"/>
      <c r="U11" s="127"/>
      <c r="V11" s="130"/>
    </row>
    <row r="12" spans="1:22" s="111" customFormat="1" ht="15.75" customHeight="1">
      <c r="A12" s="112">
        <v>8</v>
      </c>
      <c r="B12" s="140"/>
      <c r="C12" s="143"/>
      <c r="D12" s="143"/>
      <c r="E12" s="145"/>
      <c r="F12" s="143"/>
      <c r="G12" s="143"/>
      <c r="H12" s="399"/>
      <c r="I12" s="151">
        <f>'Registration form (Hanoi)'!D36</f>
        <v>0</v>
      </c>
      <c r="J12" s="131">
        <f>'Registration form (Hanoi)'!E36</f>
        <v>0</v>
      </c>
      <c r="K12" s="131">
        <f>'Registration form (Hanoi)'!F36</f>
        <v>0</v>
      </c>
      <c r="L12" s="131">
        <f>'Registration form (Hanoi)'!I36</f>
        <v>0</v>
      </c>
      <c r="M12" s="131">
        <f>'Registration form (Hanoi)'!J36</f>
        <v>0</v>
      </c>
      <c r="N12" s="123">
        <f>'Registration form (Hanoi)'!K36</f>
        <v>0</v>
      </c>
      <c r="O12" s="127"/>
      <c r="P12" s="128"/>
      <c r="Q12" s="129"/>
      <c r="R12" s="127"/>
      <c r="S12" s="128"/>
      <c r="T12" s="127"/>
      <c r="U12" s="127"/>
      <c r="V12" s="127"/>
    </row>
    <row r="13" spans="1:22" s="111" customFormat="1" ht="15.75" customHeight="1">
      <c r="A13" s="112">
        <v>9</v>
      </c>
      <c r="B13" s="140"/>
      <c r="C13" s="143"/>
      <c r="D13" s="143"/>
      <c r="E13" s="145"/>
      <c r="F13" s="143"/>
      <c r="G13" s="143"/>
      <c r="H13" s="399"/>
      <c r="I13" s="151">
        <f>'Registration form (Hanoi)'!D37</f>
        <v>0</v>
      </c>
      <c r="J13" s="131">
        <f>'Registration form (Hanoi)'!E37</f>
        <v>0</v>
      </c>
      <c r="K13" s="131">
        <f>'Registration form (Hanoi)'!F37</f>
        <v>0</v>
      </c>
      <c r="L13" s="131">
        <f>'Registration form (Hanoi)'!I37</f>
        <v>0</v>
      </c>
      <c r="M13" s="131">
        <f>'Registration form (Hanoi)'!J37</f>
        <v>0</v>
      </c>
      <c r="N13" s="123">
        <f>'Registration form (Hanoi)'!K37</f>
        <v>0</v>
      </c>
      <c r="O13" s="127"/>
      <c r="P13" s="128"/>
      <c r="Q13" s="129"/>
      <c r="R13" s="127"/>
      <c r="S13" s="128"/>
      <c r="T13" s="127"/>
      <c r="U13" s="127"/>
      <c r="V13" s="127"/>
    </row>
    <row r="14" spans="1:22" s="111" customFormat="1" ht="15.75" customHeight="1">
      <c r="A14" s="112">
        <v>10</v>
      </c>
      <c r="B14" s="140"/>
      <c r="C14" s="143"/>
      <c r="D14" s="143"/>
      <c r="E14" s="145"/>
      <c r="F14" s="143"/>
      <c r="G14" s="143"/>
      <c r="H14" s="399"/>
      <c r="I14" s="151">
        <f>'Registration form (Hanoi)'!D38</f>
        <v>0</v>
      </c>
      <c r="J14" s="131">
        <f>'Registration form (Hanoi)'!E38</f>
        <v>0</v>
      </c>
      <c r="K14" s="131">
        <f>'Registration form (Hanoi)'!F38</f>
        <v>0</v>
      </c>
      <c r="L14" s="131">
        <f>'Registration form (Hanoi)'!I38</f>
        <v>0</v>
      </c>
      <c r="M14" s="131">
        <f>'Registration form (Hanoi)'!J38</f>
        <v>0</v>
      </c>
      <c r="N14" s="123">
        <f>'Registration form (Hanoi)'!K38</f>
        <v>0</v>
      </c>
      <c r="O14" s="127"/>
      <c r="P14" s="128"/>
      <c r="Q14" s="129"/>
      <c r="R14" s="127"/>
      <c r="S14" s="128"/>
      <c r="T14" s="127"/>
      <c r="U14" s="127"/>
      <c r="V14" s="127"/>
    </row>
    <row r="15" spans="1:22" s="111" customFormat="1" ht="15.75" customHeight="1">
      <c r="A15" s="112">
        <v>11</v>
      </c>
      <c r="B15" s="140"/>
      <c r="C15" s="143"/>
      <c r="D15" s="143"/>
      <c r="E15" s="145"/>
      <c r="F15" s="143"/>
      <c r="G15" s="143"/>
      <c r="H15" s="399"/>
      <c r="I15" s="151">
        <f>'Registration form (Hanoi)'!D39</f>
        <v>0</v>
      </c>
      <c r="J15" s="131">
        <f>'Registration form (Hanoi)'!E39</f>
        <v>0</v>
      </c>
      <c r="K15" s="131">
        <f>'Registration form (Hanoi)'!F39</f>
        <v>0</v>
      </c>
      <c r="L15" s="131">
        <f>'Registration form (Hanoi)'!I39</f>
        <v>0</v>
      </c>
      <c r="M15" s="131">
        <f>'Registration form (Hanoi)'!J39</f>
        <v>0</v>
      </c>
      <c r="N15" s="123">
        <f>'Registration form (Hanoi)'!K39</f>
        <v>0</v>
      </c>
      <c r="O15" s="127"/>
      <c r="P15" s="128"/>
      <c r="Q15" s="129"/>
      <c r="R15" s="127"/>
      <c r="S15" s="128"/>
      <c r="T15" s="127"/>
      <c r="U15" s="127"/>
      <c r="V15" s="127"/>
    </row>
    <row r="16" spans="1:22" s="111" customFormat="1" ht="15.75" customHeight="1">
      <c r="A16" s="112">
        <v>12</v>
      </c>
      <c r="B16" s="141"/>
      <c r="C16" s="144"/>
      <c r="D16" s="144"/>
      <c r="E16" s="146"/>
      <c r="F16" s="144"/>
      <c r="G16" s="144"/>
      <c r="H16" s="400"/>
      <c r="I16" s="151">
        <f>'Registration form (Hanoi)'!D40</f>
        <v>0</v>
      </c>
      <c r="J16" s="131">
        <f>'Registration form (Hanoi)'!E40</f>
        <v>0</v>
      </c>
      <c r="K16" s="131">
        <f>'Registration form (Hanoi)'!F40</f>
        <v>0</v>
      </c>
      <c r="L16" s="131">
        <f>'Registration form (Hanoi)'!I40</f>
        <v>0</v>
      </c>
      <c r="M16" s="131">
        <f>'Registration form (Hanoi)'!J40</f>
        <v>0</v>
      </c>
      <c r="N16" s="123">
        <f>'Registration form (Hanoi)'!K40</f>
        <v>0</v>
      </c>
      <c r="O16" s="127"/>
      <c r="P16" s="128"/>
      <c r="Q16" s="129"/>
      <c r="R16" s="127"/>
      <c r="S16" s="128"/>
      <c r="T16" s="127"/>
      <c r="U16" s="127"/>
      <c r="V16" s="127"/>
    </row>
  </sheetData>
  <sheetProtection/>
  <mergeCells count="25">
    <mergeCell ref="B2:B4"/>
    <mergeCell ref="C2:C4"/>
    <mergeCell ref="D2:D4"/>
    <mergeCell ref="E2:E4"/>
    <mergeCell ref="F2:F3"/>
    <mergeCell ref="G2:G3"/>
    <mergeCell ref="V2:V4"/>
    <mergeCell ref="I3:I4"/>
    <mergeCell ref="J3:J4"/>
    <mergeCell ref="K3:K4"/>
    <mergeCell ref="M3:M4"/>
    <mergeCell ref="N3:N4"/>
    <mergeCell ref="O3:O4"/>
    <mergeCell ref="P3:P4"/>
    <mergeCell ref="L3:L4"/>
    <mergeCell ref="I2:N2"/>
    <mergeCell ref="U2:U4"/>
    <mergeCell ref="Q3:Q4"/>
    <mergeCell ref="R3:R4"/>
    <mergeCell ref="S3:S4"/>
    <mergeCell ref="T3:T4"/>
    <mergeCell ref="H5:H16"/>
    <mergeCell ref="O2:Q2"/>
    <mergeCell ref="R2:T2"/>
    <mergeCell ref="H2:H4"/>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V16"/>
  <sheetViews>
    <sheetView zoomScalePageLayoutView="0" workbookViewId="0" topLeftCell="A1">
      <selection activeCell="F19" sqref="F19"/>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3"/>
      <c r="B1" s="104"/>
      <c r="C1" s="103"/>
      <c r="D1" s="105"/>
      <c r="E1" s="105"/>
      <c r="F1" s="106" t="e">
        <f>"LIST OF PARTICIPANTS "&amp;#REF!&amp;#REF!</f>
        <v>#REF!</v>
      </c>
      <c r="G1" s="106"/>
      <c r="H1" s="106"/>
      <c r="I1" s="107"/>
      <c r="J1" s="107"/>
      <c r="K1" s="105"/>
      <c r="L1" s="105"/>
      <c r="M1" s="105"/>
      <c r="N1" s="105"/>
      <c r="O1" s="105"/>
      <c r="P1" s="105"/>
      <c r="Q1" s="105"/>
      <c r="R1" s="105"/>
      <c r="S1" s="105"/>
      <c r="T1" s="105"/>
      <c r="U1" s="105"/>
      <c r="V1" s="105"/>
    </row>
    <row r="2" spans="1:22" ht="15.75">
      <c r="A2" s="108"/>
      <c r="B2" s="395" t="s">
        <v>63</v>
      </c>
      <c r="C2" s="395" t="s">
        <v>64</v>
      </c>
      <c r="D2" s="395" t="s">
        <v>65</v>
      </c>
      <c r="E2" s="395" t="s">
        <v>66</v>
      </c>
      <c r="F2" s="401" t="s">
        <v>100</v>
      </c>
      <c r="G2" s="395" t="s">
        <v>67</v>
      </c>
      <c r="H2" s="395" t="s">
        <v>68</v>
      </c>
      <c r="I2" s="401" t="s">
        <v>69</v>
      </c>
      <c r="J2" s="401"/>
      <c r="K2" s="401"/>
      <c r="L2" s="401"/>
      <c r="M2" s="401"/>
      <c r="N2" s="401"/>
      <c r="O2" s="401" t="s">
        <v>70</v>
      </c>
      <c r="P2" s="401"/>
      <c r="Q2" s="401"/>
      <c r="R2" s="402" t="s">
        <v>71</v>
      </c>
      <c r="S2" s="403"/>
      <c r="T2" s="404"/>
      <c r="U2" s="395" t="s">
        <v>106</v>
      </c>
      <c r="V2" s="395" t="s">
        <v>107</v>
      </c>
    </row>
    <row r="3" spans="1:22" ht="15.75">
      <c r="A3" s="108"/>
      <c r="B3" s="396"/>
      <c r="C3" s="396"/>
      <c r="D3" s="396"/>
      <c r="E3" s="396"/>
      <c r="F3" s="401"/>
      <c r="G3" s="397"/>
      <c r="H3" s="396"/>
      <c r="I3" s="395" t="s">
        <v>72</v>
      </c>
      <c r="J3" s="395" t="s">
        <v>73</v>
      </c>
      <c r="K3" s="395" t="s">
        <v>74</v>
      </c>
      <c r="L3" s="395" t="s">
        <v>89</v>
      </c>
      <c r="M3" s="395" t="s">
        <v>75</v>
      </c>
      <c r="N3" s="395" t="s">
        <v>76</v>
      </c>
      <c r="O3" s="395" t="s">
        <v>77</v>
      </c>
      <c r="P3" s="395" t="s">
        <v>76</v>
      </c>
      <c r="Q3" s="395" t="s">
        <v>78</v>
      </c>
      <c r="R3" s="395" t="s">
        <v>77</v>
      </c>
      <c r="S3" s="395" t="s">
        <v>76</v>
      </c>
      <c r="T3" s="395" t="s">
        <v>78</v>
      </c>
      <c r="U3" s="396"/>
      <c r="V3" s="396"/>
    </row>
    <row r="4" spans="1:22" ht="15.75">
      <c r="A4" s="103"/>
      <c r="B4" s="397"/>
      <c r="C4" s="397"/>
      <c r="D4" s="397"/>
      <c r="E4" s="397"/>
      <c r="F4" s="157">
        <f>SUM(F5:F56)</f>
        <v>0</v>
      </c>
      <c r="G4" s="157">
        <f>SUM(G5:G59)</f>
        <v>0</v>
      </c>
      <c r="H4" s="397"/>
      <c r="I4" s="397"/>
      <c r="J4" s="397"/>
      <c r="K4" s="397"/>
      <c r="L4" s="397"/>
      <c r="M4" s="397"/>
      <c r="N4" s="397"/>
      <c r="O4" s="397"/>
      <c r="P4" s="397"/>
      <c r="Q4" s="397"/>
      <c r="R4" s="397"/>
      <c r="S4" s="397"/>
      <c r="T4" s="397"/>
      <c r="U4" s="397"/>
      <c r="V4" s="397"/>
    </row>
    <row r="5" spans="1:22" s="111" customFormat="1" ht="15.75" customHeight="1">
      <c r="A5" s="110">
        <v>1</v>
      </c>
      <c r="B5" s="139" t="e">
        <f>#REF!</f>
        <v>#REF!</v>
      </c>
      <c r="C5" s="142"/>
      <c r="D5" s="133" t="e">
        <f>#REF!</f>
        <v>#REF!</v>
      </c>
      <c r="E5" s="150" t="e">
        <f>#REF!</f>
        <v>#REF!</v>
      </c>
      <c r="F5" s="133">
        <f>'Payment Request Offline (HCM)'!F18</f>
        <v>0</v>
      </c>
      <c r="G5" s="133">
        <f>F5-ROUNDDOWN(F5/3,0)</f>
        <v>0</v>
      </c>
      <c r="H5" s="398"/>
      <c r="I5" s="151" t="e">
        <f>#REF!</f>
        <v>#REF!</v>
      </c>
      <c r="J5" s="131" t="e">
        <f>#REF!</f>
        <v>#REF!</v>
      </c>
      <c r="K5" s="131" t="e">
        <f>#REF!</f>
        <v>#REF!</v>
      </c>
      <c r="L5" s="131" t="e">
        <f>#REF!</f>
        <v>#REF!</v>
      </c>
      <c r="M5" s="131" t="e">
        <f>#REF!</f>
        <v>#REF!</v>
      </c>
      <c r="N5" s="123" t="e">
        <f>#REF!</f>
        <v>#REF!</v>
      </c>
      <c r="O5" s="121"/>
      <c r="P5" s="121"/>
      <c r="Q5" s="121"/>
      <c r="R5" s="121" t="e">
        <f>#REF!</f>
        <v>#REF!</v>
      </c>
      <c r="S5" s="123" t="e">
        <f>#REF!</f>
        <v>#REF!</v>
      </c>
      <c r="T5" s="123" t="e">
        <f>#REF!</f>
        <v>#REF!</v>
      </c>
      <c r="U5" s="122" t="e">
        <f>#REF!</f>
        <v>#REF!</v>
      </c>
      <c r="V5" s="121" t="e">
        <f>#REF!</f>
        <v>#REF!</v>
      </c>
    </row>
    <row r="6" spans="1:22" s="111" customFormat="1" ht="15.75" customHeight="1">
      <c r="A6" s="112">
        <v>2</v>
      </c>
      <c r="B6" s="140"/>
      <c r="C6" s="143"/>
      <c r="D6" s="143"/>
      <c r="E6" s="145"/>
      <c r="F6" s="143"/>
      <c r="G6" s="143"/>
      <c r="H6" s="399"/>
      <c r="I6" s="151" t="e">
        <f>#REF!</f>
        <v>#REF!</v>
      </c>
      <c r="J6" s="131" t="e">
        <f>#REF!</f>
        <v>#REF!</v>
      </c>
      <c r="K6" s="131" t="e">
        <f>#REF!</f>
        <v>#REF!</v>
      </c>
      <c r="L6" s="131" t="e">
        <f>#REF!</f>
        <v>#REF!</v>
      </c>
      <c r="M6" s="131" t="e">
        <f>#REF!</f>
        <v>#REF!</v>
      </c>
      <c r="N6" s="123" t="e">
        <f>#REF!</f>
        <v>#REF!</v>
      </c>
      <c r="O6" s="124"/>
      <c r="P6" s="124"/>
      <c r="Q6" s="124"/>
      <c r="R6" s="124"/>
      <c r="S6" s="124"/>
      <c r="T6" s="124"/>
      <c r="U6" s="124"/>
      <c r="V6" s="124"/>
    </row>
    <row r="7" spans="1:22" s="111" customFormat="1" ht="15.75" customHeight="1">
      <c r="A7" s="112">
        <v>3</v>
      </c>
      <c r="B7" s="140"/>
      <c r="C7" s="143"/>
      <c r="D7" s="143"/>
      <c r="E7" s="145"/>
      <c r="F7" s="143"/>
      <c r="G7" s="143"/>
      <c r="H7" s="399"/>
      <c r="I7" s="151" t="e">
        <f>#REF!</f>
        <v>#REF!</v>
      </c>
      <c r="J7" s="131" t="e">
        <f>#REF!</f>
        <v>#REF!</v>
      </c>
      <c r="K7" s="131" t="e">
        <f>#REF!</f>
        <v>#REF!</v>
      </c>
      <c r="L7" s="131" t="e">
        <f>#REF!</f>
        <v>#REF!</v>
      </c>
      <c r="M7" s="131" t="e">
        <f>#REF!</f>
        <v>#REF!</v>
      </c>
      <c r="N7" s="123" t="e">
        <f>#REF!</f>
        <v>#REF!</v>
      </c>
      <c r="O7" s="124"/>
      <c r="P7" s="124"/>
      <c r="Q7" s="124"/>
      <c r="R7" s="124"/>
      <c r="S7" s="124"/>
      <c r="T7" s="125"/>
      <c r="U7" s="125"/>
      <c r="V7" s="124"/>
    </row>
    <row r="8" spans="1:22" s="111" customFormat="1" ht="15.75" customHeight="1">
      <c r="A8" s="112">
        <v>4</v>
      </c>
      <c r="B8" s="140"/>
      <c r="C8" s="143"/>
      <c r="D8" s="143"/>
      <c r="E8" s="145"/>
      <c r="F8" s="143"/>
      <c r="G8" s="143"/>
      <c r="H8" s="399"/>
      <c r="I8" s="151" t="e">
        <f>#REF!</f>
        <v>#REF!</v>
      </c>
      <c r="J8" s="131" t="e">
        <f>#REF!</f>
        <v>#REF!</v>
      </c>
      <c r="K8" s="131" t="e">
        <f>#REF!</f>
        <v>#REF!</v>
      </c>
      <c r="L8" s="131" t="e">
        <f>#REF!</f>
        <v>#REF!</v>
      </c>
      <c r="M8" s="131" t="e">
        <f>#REF!</f>
        <v>#REF!</v>
      </c>
      <c r="N8" s="123" t="e">
        <f>#REF!</f>
        <v>#REF!</v>
      </c>
      <c r="O8" s="124"/>
      <c r="P8" s="126"/>
      <c r="Q8" s="124"/>
      <c r="R8" s="124"/>
      <c r="S8" s="126"/>
      <c r="T8" s="124"/>
      <c r="U8" s="124"/>
      <c r="V8" s="124"/>
    </row>
    <row r="9" spans="1:22" s="111" customFormat="1" ht="15.75" customHeight="1">
      <c r="A9" s="112">
        <v>5</v>
      </c>
      <c r="B9" s="140"/>
      <c r="C9" s="143"/>
      <c r="D9" s="143"/>
      <c r="E9" s="145"/>
      <c r="F9" s="143"/>
      <c r="G9" s="143"/>
      <c r="H9" s="399"/>
      <c r="I9" s="151" t="e">
        <f>#REF!</f>
        <v>#REF!</v>
      </c>
      <c r="J9" s="131" t="e">
        <f>#REF!</f>
        <v>#REF!</v>
      </c>
      <c r="K9" s="131" t="e">
        <f>#REF!</f>
        <v>#REF!</v>
      </c>
      <c r="L9" s="131" t="e">
        <f>#REF!</f>
        <v>#REF!</v>
      </c>
      <c r="M9" s="131" t="e">
        <f>#REF!</f>
        <v>#REF!</v>
      </c>
      <c r="N9" s="123" t="e">
        <f>#REF!</f>
        <v>#REF!</v>
      </c>
      <c r="O9" s="127"/>
      <c r="P9" s="128"/>
      <c r="Q9" s="129"/>
      <c r="R9" s="127"/>
      <c r="S9" s="128"/>
      <c r="T9" s="129"/>
      <c r="U9" s="129"/>
      <c r="V9" s="127"/>
    </row>
    <row r="10" spans="1:22" s="111" customFormat="1" ht="15.75" customHeight="1">
      <c r="A10" s="112">
        <v>6</v>
      </c>
      <c r="B10" s="140"/>
      <c r="C10" s="143"/>
      <c r="D10" s="143"/>
      <c r="E10" s="145"/>
      <c r="F10" s="143"/>
      <c r="G10" s="143"/>
      <c r="H10" s="399"/>
      <c r="I10" s="151" t="e">
        <f>#REF!</f>
        <v>#REF!</v>
      </c>
      <c r="J10" s="131" t="e">
        <f>#REF!</f>
        <v>#REF!</v>
      </c>
      <c r="K10" s="131" t="e">
        <f>#REF!</f>
        <v>#REF!</v>
      </c>
      <c r="L10" s="131" t="e">
        <f>#REF!</f>
        <v>#REF!</v>
      </c>
      <c r="M10" s="131" t="e">
        <f>#REF!</f>
        <v>#REF!</v>
      </c>
      <c r="N10" s="123" t="e">
        <f>#REF!</f>
        <v>#REF!</v>
      </c>
      <c r="O10" s="127"/>
      <c r="P10" s="128"/>
      <c r="Q10" s="129"/>
      <c r="R10" s="127"/>
      <c r="S10" s="128"/>
      <c r="T10" s="127"/>
      <c r="U10" s="127"/>
      <c r="V10" s="130"/>
    </row>
    <row r="11" spans="1:22" s="111" customFormat="1" ht="15.75" customHeight="1">
      <c r="A11" s="112">
        <v>7</v>
      </c>
      <c r="B11" s="140"/>
      <c r="C11" s="143"/>
      <c r="D11" s="143"/>
      <c r="E11" s="145"/>
      <c r="F11" s="143"/>
      <c r="G11" s="143"/>
      <c r="H11" s="399"/>
      <c r="I11" s="151" t="e">
        <f>#REF!</f>
        <v>#REF!</v>
      </c>
      <c r="J11" s="131" t="e">
        <f>#REF!</f>
        <v>#REF!</v>
      </c>
      <c r="K11" s="131" t="e">
        <f>#REF!</f>
        <v>#REF!</v>
      </c>
      <c r="L11" s="131" t="e">
        <f>#REF!</f>
        <v>#REF!</v>
      </c>
      <c r="M11" s="131" t="e">
        <f>#REF!</f>
        <v>#REF!</v>
      </c>
      <c r="N11" s="123" t="e">
        <f>#REF!</f>
        <v>#REF!</v>
      </c>
      <c r="O11" s="127"/>
      <c r="P11" s="128"/>
      <c r="Q11" s="129"/>
      <c r="R11" s="127"/>
      <c r="S11" s="128"/>
      <c r="T11" s="127"/>
      <c r="U11" s="127"/>
      <c r="V11" s="130"/>
    </row>
    <row r="12" spans="1:22" s="111" customFormat="1" ht="15.75" customHeight="1">
      <c r="A12" s="112">
        <v>8</v>
      </c>
      <c r="B12" s="140"/>
      <c r="C12" s="143"/>
      <c r="D12" s="143"/>
      <c r="E12" s="145"/>
      <c r="F12" s="143"/>
      <c r="G12" s="143"/>
      <c r="H12" s="399"/>
      <c r="I12" s="151" t="e">
        <f>#REF!</f>
        <v>#REF!</v>
      </c>
      <c r="J12" s="131" t="e">
        <f>#REF!</f>
        <v>#REF!</v>
      </c>
      <c r="K12" s="131" t="e">
        <f>#REF!</f>
        <v>#REF!</v>
      </c>
      <c r="L12" s="131" t="e">
        <f>#REF!</f>
        <v>#REF!</v>
      </c>
      <c r="M12" s="131" t="e">
        <f>#REF!</f>
        <v>#REF!</v>
      </c>
      <c r="N12" s="123" t="e">
        <f>#REF!</f>
        <v>#REF!</v>
      </c>
      <c r="O12" s="127"/>
      <c r="P12" s="128"/>
      <c r="Q12" s="129"/>
      <c r="R12" s="127"/>
      <c r="S12" s="128"/>
      <c r="T12" s="127"/>
      <c r="U12" s="127"/>
      <c r="V12" s="127"/>
    </row>
    <row r="13" spans="1:22" s="111" customFormat="1" ht="15.75" customHeight="1">
      <c r="A13" s="112">
        <v>9</v>
      </c>
      <c r="B13" s="140"/>
      <c r="C13" s="143"/>
      <c r="D13" s="143"/>
      <c r="E13" s="145"/>
      <c r="F13" s="143"/>
      <c r="G13" s="143"/>
      <c r="H13" s="399"/>
      <c r="I13" s="151" t="e">
        <f>#REF!</f>
        <v>#REF!</v>
      </c>
      <c r="J13" s="131" t="e">
        <f>#REF!</f>
        <v>#REF!</v>
      </c>
      <c r="K13" s="131" t="e">
        <f>#REF!</f>
        <v>#REF!</v>
      </c>
      <c r="L13" s="131" t="e">
        <f>#REF!</f>
        <v>#REF!</v>
      </c>
      <c r="M13" s="131" t="e">
        <f>#REF!</f>
        <v>#REF!</v>
      </c>
      <c r="N13" s="123" t="e">
        <f>#REF!</f>
        <v>#REF!</v>
      </c>
      <c r="O13" s="127"/>
      <c r="P13" s="128"/>
      <c r="Q13" s="129"/>
      <c r="R13" s="127"/>
      <c r="S13" s="128"/>
      <c r="T13" s="127"/>
      <c r="U13" s="127"/>
      <c r="V13" s="127"/>
    </row>
    <row r="14" spans="1:22" s="111" customFormat="1" ht="15.75" customHeight="1">
      <c r="A14" s="112">
        <v>10</v>
      </c>
      <c r="B14" s="140"/>
      <c r="C14" s="143"/>
      <c r="D14" s="143"/>
      <c r="E14" s="145"/>
      <c r="F14" s="143"/>
      <c r="G14" s="143"/>
      <c r="H14" s="399"/>
      <c r="I14" s="151" t="e">
        <f>#REF!</f>
        <v>#REF!</v>
      </c>
      <c r="J14" s="131" t="e">
        <f>#REF!</f>
        <v>#REF!</v>
      </c>
      <c r="K14" s="131" t="e">
        <f>#REF!</f>
        <v>#REF!</v>
      </c>
      <c r="L14" s="131" t="e">
        <f>#REF!</f>
        <v>#REF!</v>
      </c>
      <c r="M14" s="131" t="e">
        <f>#REF!</f>
        <v>#REF!</v>
      </c>
      <c r="N14" s="123" t="e">
        <f>#REF!</f>
        <v>#REF!</v>
      </c>
      <c r="O14" s="127"/>
      <c r="P14" s="128"/>
      <c r="Q14" s="129"/>
      <c r="R14" s="127"/>
      <c r="S14" s="128"/>
      <c r="T14" s="127"/>
      <c r="U14" s="127"/>
      <c r="V14" s="127"/>
    </row>
    <row r="15" spans="1:22" s="111" customFormat="1" ht="15.75" customHeight="1">
      <c r="A15" s="112">
        <v>11</v>
      </c>
      <c r="B15" s="140"/>
      <c r="C15" s="143"/>
      <c r="D15" s="143"/>
      <c r="E15" s="145"/>
      <c r="F15" s="143"/>
      <c r="G15" s="143"/>
      <c r="H15" s="399"/>
      <c r="I15" s="151" t="e">
        <f>#REF!</f>
        <v>#REF!</v>
      </c>
      <c r="J15" s="131" t="e">
        <f>#REF!</f>
        <v>#REF!</v>
      </c>
      <c r="K15" s="131" t="e">
        <f>#REF!</f>
        <v>#REF!</v>
      </c>
      <c r="L15" s="131" t="e">
        <f>#REF!</f>
        <v>#REF!</v>
      </c>
      <c r="M15" s="131" t="e">
        <f>#REF!</f>
        <v>#REF!</v>
      </c>
      <c r="N15" s="123" t="e">
        <f>#REF!</f>
        <v>#REF!</v>
      </c>
      <c r="O15" s="127"/>
      <c r="P15" s="128"/>
      <c r="Q15" s="129"/>
      <c r="R15" s="127"/>
      <c r="S15" s="128"/>
      <c r="T15" s="127"/>
      <c r="U15" s="127"/>
      <c r="V15" s="127"/>
    </row>
    <row r="16" spans="1:22" s="111" customFormat="1" ht="15.75" customHeight="1">
      <c r="A16" s="112">
        <v>12</v>
      </c>
      <c r="B16" s="141"/>
      <c r="C16" s="144"/>
      <c r="D16" s="144"/>
      <c r="E16" s="146"/>
      <c r="F16" s="144"/>
      <c r="G16" s="144"/>
      <c r="H16" s="400"/>
      <c r="I16" s="151" t="e">
        <f>#REF!</f>
        <v>#REF!</v>
      </c>
      <c r="J16" s="131" t="e">
        <f>#REF!</f>
        <v>#REF!</v>
      </c>
      <c r="K16" s="131" t="e">
        <f>#REF!</f>
        <v>#REF!</v>
      </c>
      <c r="L16" s="131" t="e">
        <f>#REF!</f>
        <v>#REF!</v>
      </c>
      <c r="M16" s="131" t="e">
        <f>#REF!</f>
        <v>#REF!</v>
      </c>
      <c r="N16" s="123" t="e">
        <f>#REF!</f>
        <v>#REF!</v>
      </c>
      <c r="O16" s="127"/>
      <c r="P16" s="128"/>
      <c r="Q16" s="129"/>
      <c r="R16" s="127"/>
      <c r="S16" s="128"/>
      <c r="T16" s="127"/>
      <c r="U16" s="127"/>
      <c r="V16" s="127"/>
    </row>
  </sheetData>
  <sheetProtection/>
  <mergeCells count="25">
    <mergeCell ref="B2:B4"/>
    <mergeCell ref="C2:C4"/>
    <mergeCell ref="D2:D4"/>
    <mergeCell ref="E2:E4"/>
    <mergeCell ref="F2:F3"/>
    <mergeCell ref="G2:G3"/>
    <mergeCell ref="R2:T2"/>
    <mergeCell ref="U2:U4"/>
    <mergeCell ref="V2:V4"/>
    <mergeCell ref="I3:I4"/>
    <mergeCell ref="J3:J4"/>
    <mergeCell ref="K3:K4"/>
    <mergeCell ref="L3:L4"/>
    <mergeCell ref="S3:S4"/>
    <mergeCell ref="T3:T4"/>
    <mergeCell ref="R3:R4"/>
    <mergeCell ref="P3:P4"/>
    <mergeCell ref="Q3:Q4"/>
    <mergeCell ref="O2:Q2"/>
    <mergeCell ref="H2:H4"/>
    <mergeCell ref="I2:N2"/>
    <mergeCell ref="H5:H16"/>
    <mergeCell ref="M3:M4"/>
    <mergeCell ref="N3:N4"/>
    <mergeCell ref="O3:O4"/>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Z25" sqref="Z25"/>
    </sheetView>
  </sheetViews>
  <sheetFormatPr defaultColWidth="9.140625" defaultRowHeight="12.75"/>
  <cols>
    <col min="1" max="1" width="2.57421875" style="51" customWidth="1"/>
    <col min="2" max="2" width="5.00390625" style="51" customWidth="1"/>
    <col min="3" max="3" width="9.7109375" style="51" customWidth="1"/>
    <col min="4" max="4" width="15.140625" style="51" customWidth="1"/>
    <col min="5" max="5" width="20.28125" style="51" customWidth="1"/>
    <col min="6" max="7" width="20.7109375" style="51" customWidth="1"/>
    <col min="8" max="8" width="24.140625" style="51" customWidth="1"/>
    <col min="9" max="9" width="2.57421875" style="51" customWidth="1"/>
    <col min="10" max="10" width="9.140625" style="51" customWidth="1"/>
    <col min="11" max="11" width="11.57421875" style="51" hidden="1" customWidth="1"/>
    <col min="12" max="24" width="0" style="51" hidden="1" customWidth="1"/>
    <col min="25" max="16384" width="9.140625" style="51" customWidth="1"/>
  </cols>
  <sheetData>
    <row r="1" ht="12.75"/>
    <row r="2" ht="12.75"/>
    <row r="3" ht="12.75"/>
    <row r="4" spans="3:8" ht="12.75" customHeight="1">
      <c r="C4" s="339" t="s">
        <v>37</v>
      </c>
      <c r="D4" s="339"/>
      <c r="E4" s="339"/>
      <c r="F4" s="339"/>
      <c r="G4" s="339"/>
      <c r="H4" s="339"/>
    </row>
    <row r="6" spans="2:8" ht="23.25">
      <c r="B6" s="354" t="s">
        <v>12</v>
      </c>
      <c r="C6" s="354"/>
      <c r="D6" s="354"/>
      <c r="E6" s="354"/>
      <c r="F6" s="354"/>
      <c r="G6" s="354"/>
      <c r="H6" s="354"/>
    </row>
    <row r="7" spans="2:8" ht="20.25" customHeight="1">
      <c r="B7" s="55" t="s">
        <v>45</v>
      </c>
      <c r="C7" s="55"/>
      <c r="D7" s="55"/>
      <c r="E7" s="52" t="str">
        <f>'Registration form (Hanoi)'!O8</f>
        <v>19&amp;20/03/2024</v>
      </c>
      <c r="F7" s="55"/>
      <c r="G7" s="55"/>
      <c r="H7" s="55"/>
    </row>
    <row r="8" ht="8.25" customHeight="1"/>
    <row r="9" spans="2:9" ht="27" customHeight="1">
      <c r="B9" s="355" t="s">
        <v>26</v>
      </c>
      <c r="C9" s="355"/>
      <c r="D9" s="350">
        <f>'Registration form (Hanoi)'!F14</f>
        <v>0</v>
      </c>
      <c r="E9" s="351"/>
      <c r="F9" s="351"/>
      <c r="G9" s="351"/>
      <c r="H9" s="351"/>
      <c r="I9" s="351"/>
    </row>
    <row r="10" spans="2:9" ht="28.5" customHeight="1">
      <c r="B10" s="355" t="s">
        <v>27</v>
      </c>
      <c r="C10" s="355"/>
      <c r="D10" s="351">
        <f>'Registration form (Hanoi)'!F16</f>
        <v>0</v>
      </c>
      <c r="E10" s="351"/>
      <c r="F10" s="351"/>
      <c r="G10" s="351"/>
      <c r="H10" s="351"/>
      <c r="I10" s="351"/>
    </row>
    <row r="11" spans="2:9" ht="21" customHeight="1">
      <c r="B11" s="349" t="s">
        <v>28</v>
      </c>
      <c r="C11" s="349"/>
      <c r="D11" s="350">
        <f>'Registration form (Hanoi)'!L15</f>
        <v>0</v>
      </c>
      <c r="E11" s="351"/>
      <c r="F11" s="351"/>
      <c r="G11" s="351"/>
      <c r="H11" s="351"/>
      <c r="I11" s="351"/>
    </row>
    <row r="12" spans="2:5" ht="23.25" customHeight="1">
      <c r="B12" s="53" t="s">
        <v>47</v>
      </c>
      <c r="C12" s="53"/>
      <c r="D12" s="53"/>
      <c r="E12" s="51" t="s">
        <v>18</v>
      </c>
    </row>
    <row r="13" spans="2:7" ht="15">
      <c r="B13" s="53" t="s">
        <v>46</v>
      </c>
      <c r="C13" s="53"/>
      <c r="D13" s="52"/>
      <c r="G13" s="52" t="str">
        <f>'Registration form (Hanoi)'!O8</f>
        <v>19&amp;20/03/2024</v>
      </c>
    </row>
    <row r="14" spans="2:6" ht="15">
      <c r="B14" s="54" t="s">
        <v>132</v>
      </c>
      <c r="C14" s="54"/>
      <c r="D14" s="55"/>
      <c r="F14" s="55" t="str">
        <f>'Registration form (Hanoi)'!O8</f>
        <v>19&amp;20/03/2024</v>
      </c>
    </row>
    <row r="16" spans="2:24" ht="25.5" customHeight="1">
      <c r="B16" s="352" t="s">
        <v>13</v>
      </c>
      <c r="C16" s="352" t="s">
        <v>23</v>
      </c>
      <c r="D16" s="352"/>
      <c r="E16" s="352"/>
      <c r="F16" s="352" t="s">
        <v>22</v>
      </c>
      <c r="G16" s="352" t="s">
        <v>19</v>
      </c>
      <c r="H16" s="352" t="s">
        <v>20</v>
      </c>
      <c r="K16" s="97"/>
      <c r="L16" s="62"/>
      <c r="M16" s="62"/>
      <c r="N16" s="62"/>
      <c r="O16" s="62"/>
      <c r="P16" s="63">
        <v>4</v>
      </c>
      <c r="Q16" s="63">
        <v>5</v>
      </c>
      <c r="R16" s="63">
        <v>6</v>
      </c>
      <c r="S16" s="64">
        <v>7</v>
      </c>
      <c r="T16" s="64">
        <v>8</v>
      </c>
      <c r="U16" s="64">
        <v>9</v>
      </c>
      <c r="V16" s="65">
        <v>10</v>
      </c>
      <c r="W16" s="65">
        <v>11</v>
      </c>
      <c r="X16" s="65">
        <v>12</v>
      </c>
    </row>
    <row r="17" spans="2:24" ht="39.75" customHeight="1">
      <c r="B17" s="353"/>
      <c r="C17" s="352"/>
      <c r="D17" s="352"/>
      <c r="E17" s="352"/>
      <c r="F17" s="352"/>
      <c r="G17" s="352"/>
      <c r="H17" s="352"/>
      <c r="K17" s="98"/>
      <c r="L17" s="66" t="str">
        <f>RIGHT("000000000000"&amp;ROUND(K19,0),12)</f>
        <v>000000000000</v>
      </c>
      <c r="M17" s="67">
        <v>1</v>
      </c>
      <c r="N17" s="67">
        <v>2</v>
      </c>
      <c r="O17" s="67">
        <v>3</v>
      </c>
      <c r="P17" s="68">
        <f>VALUE(MID(L17,P16,1))</f>
        <v>0</v>
      </c>
      <c r="Q17" s="68">
        <f>VALUE(MID(L17,Q16,1))</f>
        <v>0</v>
      </c>
      <c r="R17" s="68">
        <f>VALUE(MID(L17,R16,1))</f>
        <v>0</v>
      </c>
      <c r="S17" s="69">
        <f>VALUE(MID(L17,S16,1))</f>
        <v>0</v>
      </c>
      <c r="T17" s="69">
        <f>VALUE(MID(L17,T16,1))</f>
        <v>0</v>
      </c>
      <c r="U17" s="69">
        <f>VALUE(MID(L17,U16,1))</f>
        <v>0</v>
      </c>
      <c r="V17" s="70">
        <f>VALUE(MID(L17,V16,1))</f>
        <v>0</v>
      </c>
      <c r="W17" s="70">
        <f>VALUE(MID(L17,W16,1))</f>
        <v>0</v>
      </c>
      <c r="X17" s="70">
        <f>VALUE(MID(L17,X16,1))</f>
        <v>0</v>
      </c>
    </row>
    <row r="18" spans="2:24" ht="54.75" customHeight="1">
      <c r="B18" s="56">
        <v>1</v>
      </c>
      <c r="C18" s="340" t="str">
        <f>'Registration form (Hanoi)'!F8</f>
        <v>Xác định và triển khai phương châm / 部門方針の策定と展開</v>
      </c>
      <c r="D18" s="341"/>
      <c r="E18" s="342"/>
      <c r="F18" s="57">
        <f>COUNTA('Registration form (Hanoi)'!E29:E40)</f>
        <v>0</v>
      </c>
      <c r="G18" s="99">
        <f>VLOOKUP($C$18,Data!$D$3:$J$17,7,0)</f>
        <v>5600000</v>
      </c>
      <c r="H18" s="99">
        <f>G18*F18</f>
        <v>0</v>
      </c>
      <c r="K18" s="97"/>
      <c r="L18" s="71"/>
      <c r="M18" s="72">
        <f>VALUE(MID(L17,M17,1))</f>
        <v>0</v>
      </c>
      <c r="N18" s="72">
        <f>VALUE(MID(L17,N17,1))</f>
        <v>0</v>
      </c>
      <c r="O18" s="72">
        <f>VALUE(MID(L17,O17,1))</f>
        <v>0</v>
      </c>
      <c r="P18" s="68">
        <f>SUM(P17:P17)</f>
        <v>0</v>
      </c>
      <c r="Q18" s="68">
        <f>SUM(P17:Q17)</f>
        <v>0</v>
      </c>
      <c r="R18" s="68">
        <f>SUM(P17:R17)</f>
        <v>0</v>
      </c>
      <c r="S18" s="69">
        <f>SUM(S17:S17)</f>
        <v>0</v>
      </c>
      <c r="T18" s="69">
        <f>SUM(S17:T17)</f>
        <v>0</v>
      </c>
      <c r="U18" s="69">
        <f>SUM(S17:U17)</f>
        <v>0</v>
      </c>
      <c r="V18" s="70">
        <f>SUM(V17:V17)</f>
        <v>0</v>
      </c>
      <c r="W18" s="70">
        <f>SUM(V17:W17)</f>
        <v>0</v>
      </c>
      <c r="X18" s="70">
        <f>SUM(V17:X17)</f>
        <v>0</v>
      </c>
    </row>
    <row r="19" spans="2:24" ht="18" customHeight="1">
      <c r="B19" s="56">
        <v>2</v>
      </c>
      <c r="C19" s="343" t="s">
        <v>24</v>
      </c>
      <c r="D19" s="344"/>
      <c r="E19" s="344"/>
      <c r="F19" s="58"/>
      <c r="G19" s="91">
        <f>Data!C51</f>
        <v>0.08</v>
      </c>
      <c r="H19" s="90">
        <f>G19*H18</f>
        <v>0</v>
      </c>
      <c r="K19" s="100">
        <f>H20</f>
        <v>0</v>
      </c>
      <c r="L19" s="71"/>
      <c r="M19" s="72">
        <f>SUM(M18:M18)</f>
        <v>0</v>
      </c>
      <c r="N19" s="72">
        <f>SUM(M18:N18)</f>
        <v>0</v>
      </c>
      <c r="O19" s="72">
        <f>SUM(M18:O18)</f>
        <v>0</v>
      </c>
      <c r="P19" s="73">
        <f>IF(P17=0,"",CHOOSE(P17,"một","hai","ba","bốn","năm","sáu","bảy","tám","chín"))</f>
      </c>
      <c r="Q19" s="73">
        <f>IF(Q17=0,IF(AND(P17&lt;&gt;0,R17&lt;&gt;0),"lẻ",""),CHOOSE(Q17,"mười","hai","ba","bốn","năm","sáu","bảy","tám","chín"))</f>
      </c>
      <c r="R19" s="73">
        <f>IF(R17=0,"",CHOOSE(R17,IF(Q17&gt;1,"mốt","một"),"hai","ba","bốn",IF(Q17=0,"năm","lăm"),"sáu","bảy","tám","chín"))</f>
      </c>
      <c r="S19" s="74">
        <f>IF(S17=0,"",CHOOSE(S17,"một","hai","ba","bốn","năm","sáu","bảy","tám","chín"))</f>
      </c>
      <c r="T19" s="74">
        <f>IF(T17=0,IF(AND(S17&lt;&gt;0,U17&lt;&gt;0),"lẻ",""),CHOOSE(T17,"mười","hai","ba","bốn","năm","sáu","bảy","tám","chín"))</f>
      </c>
      <c r="U19" s="74">
        <f>IF(U17=0,"",CHOOSE(U17,IF(T17&gt;1,"mốt","một"),"hai","ba","bốn",IF(T17=0,"năm","lăm"),"sáu","bảy","tám","chín"))</f>
      </c>
      <c r="V19" s="75">
        <f>IF(V17=0,"",CHOOSE(V17,"một","hai","ba","bốn","năm","sáu","bảy","tám","chín"))</f>
      </c>
      <c r="W19" s="75">
        <f>IF(W17=0,IF(AND(V17&lt;&gt;0,X17&lt;&gt;0),"lẻ",""),CHOOSE(W17,"mười","hai","ba","bốn","năm","sáu","bảy","tám","chín"))</f>
      </c>
      <c r="X19" s="75">
        <f>IF(X17=0,"",CHOOSE(X17,IF(W17&gt;1,"mốt","một"),"hai","ba","bốn",IF(W17=0,"năm","lăm"),"sáu","bảy","tám","chín"))</f>
      </c>
    </row>
    <row r="20" spans="2:24" ht="18" customHeight="1">
      <c r="B20" s="59"/>
      <c r="C20" s="345" t="s">
        <v>21</v>
      </c>
      <c r="D20" s="345"/>
      <c r="E20" s="345"/>
      <c r="F20" s="58"/>
      <c r="G20" s="58"/>
      <c r="H20" s="101">
        <f>H18+H19</f>
        <v>0</v>
      </c>
      <c r="K20" s="100"/>
      <c r="L20" s="71"/>
      <c r="M20" s="76">
        <f>IF(M18=0,"",CHOOSE(M18,"một","hai","ba","bốn","năm","sáu","bảy","tám","chín"))</f>
      </c>
      <c r="N20" s="76">
        <f>IF(N18=0,IF(AND(M18&lt;&gt;0,O18&lt;&gt;0),"lẻ",""),CHOOSE(N18,"mười","hai","ba","bốn","năm","sáu","bảy","tám","chín"))</f>
      </c>
      <c r="O20" s="76">
        <f>IF(O18=0,"",CHOOSE(O18,IF(N18&gt;1,"mốt","một"),"hai","ba","bốn",IF(N18=0,"năm","lăm"),"sáu","bảy","tám","chín"))</f>
      </c>
      <c r="P20" s="77">
        <f>IF(P17=0,"","trăm")</f>
      </c>
      <c r="Q20" s="77">
        <f>IF(Q17=0,"",IF(Q17=1,"","mươi"))</f>
      </c>
      <c r="R20" s="77">
        <f>IF(AND(R17=0,R18=0),"","triệu")</f>
      </c>
      <c r="S20" s="78">
        <f>IF(S17=0,"","trăm")</f>
      </c>
      <c r="T20" s="78">
        <f>IF(T17=0,"",IF(T17=1,"","mươi"))</f>
      </c>
      <c r="U20" s="78">
        <f>IF(AND(U17=0,U18=0),"","ngàn")</f>
      </c>
      <c r="V20" s="79">
        <f>IF(V17=0,"","trăm")</f>
      </c>
      <c r="W20" s="79">
        <f>IF(W17=0,"",IF(W17=1,"","mươi"))</f>
      </c>
      <c r="X20" s="79" t="s">
        <v>29</v>
      </c>
    </row>
    <row r="21" spans="2:24" ht="7.5" customHeight="1">
      <c r="B21" s="60"/>
      <c r="C21" s="60"/>
      <c r="D21" s="60"/>
      <c r="E21" s="60"/>
      <c r="F21" s="60"/>
      <c r="G21" s="60"/>
      <c r="H21" s="60"/>
      <c r="K21" s="100"/>
      <c r="L21" s="71"/>
      <c r="M21" s="80">
        <f>IF(M18=0,"","trăm")</f>
      </c>
      <c r="N21" s="80">
        <f>IF(N18=0,"",IF(N18=1,"","mươi"))</f>
      </c>
      <c r="O21" s="80">
        <f>IF(AND(O18=0,O19=0),"","tỷ")</f>
      </c>
      <c r="P21" s="81"/>
      <c r="Q21" s="81"/>
      <c r="R21" s="81"/>
      <c r="S21" s="81"/>
      <c r="T21" s="81"/>
      <c r="U21" s="81"/>
      <c r="V21" s="81"/>
      <c r="W21" s="81"/>
      <c r="X21" s="81"/>
    </row>
    <row r="22" spans="2:24" ht="15">
      <c r="B22" s="346" t="s">
        <v>25</v>
      </c>
      <c r="C22" s="346"/>
      <c r="D22" s="1" t="str">
        <f>L22</f>
        <v>Không đồng.</v>
      </c>
      <c r="E22" s="60"/>
      <c r="F22" s="60"/>
      <c r="G22" s="60"/>
      <c r="H22" s="60"/>
      <c r="K22" s="100"/>
      <c r="L22" s="82"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1"/>
      <c r="N22" s="81"/>
      <c r="O22" s="81"/>
      <c r="P22" s="62"/>
      <c r="Q22" s="62"/>
      <c r="R22" s="62"/>
      <c r="S22" s="62"/>
      <c r="T22" s="62"/>
      <c r="U22" s="62"/>
      <c r="V22" s="62"/>
      <c r="W22" s="62"/>
      <c r="X22" s="62"/>
    </row>
    <row r="23" spans="2:24" ht="15">
      <c r="B23" s="347" t="s">
        <v>17</v>
      </c>
      <c r="C23" s="347"/>
      <c r="D23" s="61"/>
      <c r="E23" s="60"/>
      <c r="F23" s="60"/>
      <c r="G23" s="60"/>
      <c r="H23" s="60"/>
      <c r="K23" s="100"/>
      <c r="L23" s="102"/>
      <c r="M23" s="102"/>
      <c r="N23" s="62"/>
      <c r="O23" s="62"/>
      <c r="P23" s="62"/>
      <c r="Q23" s="62"/>
      <c r="R23" s="62"/>
      <c r="S23" s="62"/>
      <c r="T23" s="62"/>
      <c r="U23" s="62"/>
      <c r="V23" s="62"/>
      <c r="W23" s="62"/>
      <c r="X23" s="62"/>
    </row>
    <row r="24" spans="2:8" ht="7.5" customHeight="1">
      <c r="B24" s="60"/>
      <c r="C24" s="60"/>
      <c r="D24" s="60"/>
      <c r="E24" s="60"/>
      <c r="F24" s="60"/>
      <c r="G24" s="60"/>
      <c r="H24" s="60"/>
    </row>
    <row r="25" spans="2:8" ht="15">
      <c r="B25" s="52" t="s">
        <v>30</v>
      </c>
      <c r="C25" s="52"/>
      <c r="D25" s="52"/>
      <c r="E25" s="52"/>
      <c r="F25" s="165" t="str">
        <f>CONCATENATE(TEXT('Registration form (Hanoi)'!F57,"dd/mm/yyyy"),"","～","",TEXT('Registration form (Hanoi)'!I57,"dd/mm/yyyy"))</f>
        <v>20/03/2024～27/03/2024</v>
      </c>
      <c r="G25" s="52"/>
      <c r="H25" s="52"/>
    </row>
    <row r="26" spans="2:8" ht="15">
      <c r="B26" s="55" t="s">
        <v>31</v>
      </c>
      <c r="C26" s="55"/>
      <c r="D26" s="55"/>
      <c r="E26" s="166" t="str">
        <f>F25</f>
        <v>20/03/2024～27/03/2024</v>
      </c>
      <c r="F26" s="55"/>
      <c r="G26" s="55"/>
      <c r="H26" s="55"/>
    </row>
    <row r="27" spans="2:8" ht="15">
      <c r="B27" s="53" t="s">
        <v>14</v>
      </c>
      <c r="C27" s="60"/>
      <c r="D27" s="60"/>
      <c r="E27" s="60"/>
      <c r="F27" s="60"/>
      <c r="G27" s="60"/>
      <c r="H27" s="60"/>
    </row>
    <row r="28" spans="2:8" ht="15">
      <c r="B28" s="52" t="s">
        <v>286</v>
      </c>
      <c r="C28" s="60"/>
      <c r="D28" s="60"/>
      <c r="E28" s="60"/>
      <c r="F28" s="60"/>
      <c r="G28" s="60"/>
      <c r="H28" s="60"/>
    </row>
    <row r="29" spans="2:8" ht="15">
      <c r="B29" s="52" t="s">
        <v>15</v>
      </c>
      <c r="C29" s="60"/>
      <c r="D29" s="60"/>
      <c r="E29" s="60"/>
      <c r="F29" s="60"/>
      <c r="G29" s="60"/>
      <c r="H29" s="60"/>
    </row>
    <row r="30" ht="15">
      <c r="B30" s="52" t="s">
        <v>50</v>
      </c>
    </row>
    <row r="31" ht="9.75" customHeight="1"/>
    <row r="32" spans="2:8" ht="15">
      <c r="B32" s="348" t="s">
        <v>133</v>
      </c>
      <c r="C32" s="348"/>
      <c r="D32" s="348"/>
      <c r="E32" s="348"/>
      <c r="F32" s="348"/>
      <c r="G32" s="348"/>
      <c r="H32" s="348"/>
    </row>
    <row r="33" spans="2:8" ht="15">
      <c r="B33" s="337" t="s">
        <v>192</v>
      </c>
      <c r="C33" s="337"/>
      <c r="D33" s="337"/>
      <c r="E33" s="337"/>
      <c r="F33" s="337"/>
      <c r="G33" s="337"/>
      <c r="H33" s="337"/>
    </row>
    <row r="35" spans="6:8" ht="15">
      <c r="F35" s="338" t="s">
        <v>16</v>
      </c>
      <c r="G35" s="338"/>
      <c r="H35" s="338"/>
    </row>
    <row r="36" spans="5:9" ht="14.25">
      <c r="E36" s="338" t="s">
        <v>49</v>
      </c>
      <c r="F36" s="338"/>
      <c r="G36" s="338"/>
      <c r="H36" s="338"/>
      <c r="I36" s="338"/>
    </row>
    <row r="37" spans="6:8" ht="15">
      <c r="F37" s="339" t="s">
        <v>39</v>
      </c>
      <c r="G37" s="339"/>
      <c r="H37" s="339"/>
    </row>
    <row r="39" ht="12.75"/>
    <row r="40" ht="12.75"/>
    <row r="41" ht="12.75"/>
    <row r="42" ht="12.75"/>
    <row r="43" ht="12.75"/>
    <row r="44" ht="12.75"/>
  </sheetData>
  <sheetProtection password="E53A" sheet="1" objects="1" scenarios="1" selectLockedCells="1" selectUnlockedCells="1"/>
  <mergeCells count="23">
    <mergeCell ref="C4:H4"/>
    <mergeCell ref="B6:H6"/>
    <mergeCell ref="B9:C9"/>
    <mergeCell ref="D9:I9"/>
    <mergeCell ref="B10:C10"/>
    <mergeCell ref="D10:I10"/>
    <mergeCell ref="B11:C11"/>
    <mergeCell ref="D11:I11"/>
    <mergeCell ref="B16:B17"/>
    <mergeCell ref="C16:E17"/>
    <mergeCell ref="F16:F17"/>
    <mergeCell ref="G16:G17"/>
    <mergeCell ref="H16:H17"/>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Y11" sqref="Y11"/>
    </sheetView>
  </sheetViews>
  <sheetFormatPr defaultColWidth="9.140625" defaultRowHeight="12.75"/>
  <cols>
    <col min="1" max="1" width="2.57421875" style="51" customWidth="1"/>
    <col min="2" max="2" width="5.00390625" style="51" customWidth="1"/>
    <col min="3" max="3" width="9.7109375" style="51" customWidth="1"/>
    <col min="4" max="4" width="21.00390625" style="51" customWidth="1"/>
    <col min="5" max="5" width="17.57421875" style="51" customWidth="1"/>
    <col min="6" max="7" width="20.7109375" style="51" customWidth="1"/>
    <col min="8" max="8" width="24.140625" style="51" customWidth="1"/>
    <col min="9" max="9" width="2.57421875" style="51" customWidth="1"/>
    <col min="10" max="10" width="9.140625" style="51" customWidth="1"/>
    <col min="11" max="11" width="11.57421875" style="51" hidden="1" customWidth="1"/>
    <col min="12" max="24" width="0" style="51" hidden="1" customWidth="1"/>
    <col min="25" max="16384" width="9.140625" style="51" customWidth="1"/>
  </cols>
  <sheetData>
    <row r="1" ht="12.75"/>
    <row r="2" ht="12.75"/>
    <row r="3" ht="12.75"/>
    <row r="4" spans="3:8" ht="12.75" customHeight="1">
      <c r="C4" s="339" t="s">
        <v>37</v>
      </c>
      <c r="D4" s="339"/>
      <c r="E4" s="339"/>
      <c r="F4" s="339"/>
      <c r="G4" s="339"/>
      <c r="H4" s="339"/>
    </row>
    <row r="6" spans="2:8" ht="23.25">
      <c r="B6" s="354" t="s">
        <v>12</v>
      </c>
      <c r="C6" s="354"/>
      <c r="D6" s="354"/>
      <c r="E6" s="354"/>
      <c r="F6" s="354"/>
      <c r="G6" s="354"/>
      <c r="H6" s="354"/>
    </row>
    <row r="7" spans="2:8" ht="20.25" customHeight="1">
      <c r="B7" s="55" t="s">
        <v>130</v>
      </c>
      <c r="C7" s="55"/>
      <c r="D7" s="55"/>
      <c r="E7" s="52" t="str">
        <f>'Registration form (Hanoi)'!O8</f>
        <v>19&amp;20/03/2024</v>
      </c>
      <c r="F7" s="55"/>
      <c r="G7" s="55"/>
      <c r="H7" s="55"/>
    </row>
    <row r="8" ht="8.25" customHeight="1"/>
    <row r="9" spans="2:9" ht="27" customHeight="1">
      <c r="B9" s="355" t="s">
        <v>26</v>
      </c>
      <c r="C9" s="355"/>
      <c r="D9" s="350">
        <f>'Registration form (Hanoi)'!F14</f>
        <v>0</v>
      </c>
      <c r="E9" s="351"/>
      <c r="F9" s="351"/>
      <c r="G9" s="351"/>
      <c r="H9" s="351"/>
      <c r="I9" s="351"/>
    </row>
    <row r="10" spans="2:9" ht="28.5" customHeight="1">
      <c r="B10" s="355" t="s">
        <v>27</v>
      </c>
      <c r="C10" s="355"/>
      <c r="D10" s="351">
        <f>'Registration form (Hanoi)'!F16</f>
        <v>0</v>
      </c>
      <c r="E10" s="351"/>
      <c r="F10" s="351"/>
      <c r="G10" s="351"/>
      <c r="H10" s="351"/>
      <c r="I10" s="351"/>
    </row>
    <row r="11" spans="2:9" ht="21" customHeight="1">
      <c r="B11" s="349" t="s">
        <v>28</v>
      </c>
      <c r="C11" s="349"/>
      <c r="D11" s="350">
        <f>'Registration form (Hanoi)'!L15</f>
        <v>0</v>
      </c>
      <c r="E11" s="351"/>
      <c r="F11" s="351"/>
      <c r="G11" s="351"/>
      <c r="H11" s="351"/>
      <c r="I11" s="351"/>
    </row>
    <row r="12" spans="2:5" ht="23.25" customHeight="1">
      <c r="B12" s="53" t="s">
        <v>47</v>
      </c>
      <c r="C12" s="53"/>
      <c r="D12" s="53"/>
      <c r="E12" s="51" t="s">
        <v>18</v>
      </c>
    </row>
    <row r="13" spans="2:7" ht="15">
      <c r="B13" s="53" t="s">
        <v>131</v>
      </c>
      <c r="C13" s="53"/>
      <c r="D13" s="52"/>
      <c r="G13" s="52" t="str">
        <f>'Registration form (Hanoi)'!O8</f>
        <v>19&amp;20/03/2024</v>
      </c>
    </row>
    <row r="14" spans="2:6" ht="15">
      <c r="B14" s="54" t="s">
        <v>132</v>
      </c>
      <c r="C14" s="54"/>
      <c r="D14" s="55"/>
      <c r="F14" s="55" t="str">
        <f>'Registration form (Hanoi)'!O8</f>
        <v>19&amp;20/03/2024</v>
      </c>
    </row>
    <row r="16" spans="2:24" ht="25.5" customHeight="1">
      <c r="B16" s="352" t="s">
        <v>13</v>
      </c>
      <c r="C16" s="352" t="s">
        <v>23</v>
      </c>
      <c r="D16" s="352"/>
      <c r="E16" s="352"/>
      <c r="F16" s="352" t="s">
        <v>22</v>
      </c>
      <c r="G16" s="352" t="s">
        <v>19</v>
      </c>
      <c r="H16" s="352" t="s">
        <v>20</v>
      </c>
      <c r="K16" s="97"/>
      <c r="L16" s="62"/>
      <c r="M16" s="62"/>
      <c r="N16" s="62"/>
      <c r="O16" s="62"/>
      <c r="P16" s="63">
        <v>4</v>
      </c>
      <c r="Q16" s="63">
        <v>5</v>
      </c>
      <c r="R16" s="63">
        <v>6</v>
      </c>
      <c r="S16" s="64">
        <v>7</v>
      </c>
      <c r="T16" s="64">
        <v>8</v>
      </c>
      <c r="U16" s="64">
        <v>9</v>
      </c>
      <c r="V16" s="65">
        <v>10</v>
      </c>
      <c r="W16" s="65">
        <v>11</v>
      </c>
      <c r="X16" s="65">
        <v>12</v>
      </c>
    </row>
    <row r="17" spans="2:24" ht="39.75" customHeight="1">
      <c r="B17" s="353"/>
      <c r="C17" s="352"/>
      <c r="D17" s="352"/>
      <c r="E17" s="352"/>
      <c r="F17" s="352"/>
      <c r="G17" s="352"/>
      <c r="H17" s="352"/>
      <c r="K17" s="98"/>
      <c r="L17" s="66" t="str">
        <f>RIGHT("000000000000"&amp;ROUND(K19,0),12)</f>
        <v>000000000000</v>
      </c>
      <c r="M17" s="67">
        <v>1</v>
      </c>
      <c r="N17" s="67">
        <v>2</v>
      </c>
      <c r="O17" s="67">
        <v>3</v>
      </c>
      <c r="P17" s="68">
        <f>VALUE(MID(L17,P16,1))</f>
        <v>0</v>
      </c>
      <c r="Q17" s="68">
        <f>VALUE(MID(L17,Q16,1))</f>
        <v>0</v>
      </c>
      <c r="R17" s="68">
        <f>VALUE(MID(L17,R16,1))</f>
        <v>0</v>
      </c>
      <c r="S17" s="69">
        <f>VALUE(MID(L17,S16,1))</f>
        <v>0</v>
      </c>
      <c r="T17" s="69">
        <f>VALUE(MID(L17,T16,1))</f>
        <v>0</v>
      </c>
      <c r="U17" s="69">
        <f>VALUE(MID(L17,U16,1))</f>
        <v>0</v>
      </c>
      <c r="V17" s="70">
        <f>VALUE(MID(L17,V16,1))</f>
        <v>0</v>
      </c>
      <c r="W17" s="70">
        <f>VALUE(MID(L17,W16,1))</f>
        <v>0</v>
      </c>
      <c r="X17" s="70">
        <f>VALUE(MID(L17,X16,1))</f>
        <v>0</v>
      </c>
    </row>
    <row r="18" spans="2:24" ht="54.75" customHeight="1">
      <c r="B18" s="56">
        <v>1</v>
      </c>
      <c r="C18" s="340" t="str">
        <f>'Registration form (Hanoi)'!F8</f>
        <v>Xác định và triển khai phương châm / 部門方針の策定と展開</v>
      </c>
      <c r="D18" s="341"/>
      <c r="E18" s="342"/>
      <c r="F18" s="57">
        <f>COUNTA('Registration form (Hanoi)'!E29:E40)</f>
        <v>0</v>
      </c>
      <c r="G18" s="99">
        <f>VLOOKUP($C$18,Data!$D$3:$L$17,9,0)</f>
        <v>5200000</v>
      </c>
      <c r="H18" s="99">
        <f>G18*F18</f>
        <v>0</v>
      </c>
      <c r="K18" s="97"/>
      <c r="L18" s="71"/>
      <c r="M18" s="72">
        <f>VALUE(MID(L17,M17,1))</f>
        <v>0</v>
      </c>
      <c r="N18" s="72">
        <f>VALUE(MID(L17,N17,1))</f>
        <v>0</v>
      </c>
      <c r="O18" s="72">
        <f>VALUE(MID(L17,O17,1))</f>
        <v>0</v>
      </c>
      <c r="P18" s="68">
        <f>SUM(P17:P17)</f>
        <v>0</v>
      </c>
      <c r="Q18" s="68">
        <f>SUM(P17:Q17)</f>
        <v>0</v>
      </c>
      <c r="R18" s="68">
        <f>SUM(P17:R17)</f>
        <v>0</v>
      </c>
      <c r="S18" s="69">
        <f>SUM(S17:S17)</f>
        <v>0</v>
      </c>
      <c r="T18" s="69">
        <f>SUM(S17:T17)</f>
        <v>0</v>
      </c>
      <c r="U18" s="69">
        <f>SUM(S17:U17)</f>
        <v>0</v>
      </c>
      <c r="V18" s="70">
        <f>SUM(V17:V17)</f>
        <v>0</v>
      </c>
      <c r="W18" s="70">
        <f>SUM(V17:W17)</f>
        <v>0</v>
      </c>
      <c r="X18" s="70">
        <f>SUM(V17:X17)</f>
        <v>0</v>
      </c>
    </row>
    <row r="19" spans="2:24" ht="18" customHeight="1">
      <c r="B19" s="56">
        <v>2</v>
      </c>
      <c r="C19" s="343" t="s">
        <v>24</v>
      </c>
      <c r="D19" s="344"/>
      <c r="E19" s="344"/>
      <c r="F19" s="58"/>
      <c r="G19" s="91">
        <f>Data!C51</f>
        <v>0.08</v>
      </c>
      <c r="H19" s="90">
        <f>G19*H18</f>
        <v>0</v>
      </c>
      <c r="K19" s="100">
        <f>H20</f>
        <v>0</v>
      </c>
      <c r="L19" s="71"/>
      <c r="M19" s="72">
        <f>SUM(M18:M18)</f>
        <v>0</v>
      </c>
      <c r="N19" s="72">
        <f>SUM(M18:N18)</f>
        <v>0</v>
      </c>
      <c r="O19" s="72">
        <f>SUM(M18:O18)</f>
        <v>0</v>
      </c>
      <c r="P19" s="73">
        <f>IF(P17=0,"",CHOOSE(P17,"một","hai","ba","bốn","năm","sáu","bảy","tám","chín"))</f>
      </c>
      <c r="Q19" s="73">
        <f>IF(Q17=0,IF(AND(P17&lt;&gt;0,R17&lt;&gt;0),"lẻ",""),CHOOSE(Q17,"mười","hai","ba","bốn","năm","sáu","bảy","tám","chín"))</f>
      </c>
      <c r="R19" s="73">
        <f>IF(R17=0,"",CHOOSE(R17,IF(Q17&gt;1,"mốt","một"),"hai","ba","bốn",IF(Q17=0,"năm","lăm"),"sáu","bảy","tám","chín"))</f>
      </c>
      <c r="S19" s="74">
        <f>IF(S17=0,"",CHOOSE(S17,"một","hai","ba","bốn","năm","sáu","bảy","tám","chín"))</f>
      </c>
      <c r="T19" s="74">
        <f>IF(T17=0,IF(AND(S17&lt;&gt;0,U17&lt;&gt;0),"lẻ",""),CHOOSE(T17,"mười","hai","ba","bốn","năm","sáu","bảy","tám","chín"))</f>
      </c>
      <c r="U19" s="74">
        <f>IF(U17=0,"",CHOOSE(U17,IF(T17&gt;1,"mốt","một"),"hai","ba","bốn",IF(T17=0,"năm","lăm"),"sáu","bảy","tám","chín"))</f>
      </c>
      <c r="V19" s="75">
        <f>IF(V17=0,"",CHOOSE(V17,"một","hai","ba","bốn","năm","sáu","bảy","tám","chín"))</f>
      </c>
      <c r="W19" s="75">
        <f>IF(W17=0,IF(AND(V17&lt;&gt;0,X17&lt;&gt;0),"lẻ",""),CHOOSE(W17,"mười","hai","ba","bốn","năm","sáu","bảy","tám","chín"))</f>
      </c>
      <c r="X19" s="75">
        <f>IF(X17=0,"",CHOOSE(X17,IF(W17&gt;1,"mốt","một"),"hai","ba","bốn",IF(W17=0,"năm","lăm"),"sáu","bảy","tám","chín"))</f>
      </c>
    </row>
    <row r="20" spans="2:24" ht="18" customHeight="1">
      <c r="B20" s="59"/>
      <c r="C20" s="345" t="s">
        <v>21</v>
      </c>
      <c r="D20" s="345"/>
      <c r="E20" s="345"/>
      <c r="F20" s="58"/>
      <c r="G20" s="58"/>
      <c r="H20" s="101">
        <f>H18+H19</f>
        <v>0</v>
      </c>
      <c r="K20" s="100"/>
      <c r="L20" s="71"/>
      <c r="M20" s="76">
        <f>IF(M18=0,"",CHOOSE(M18,"một","hai","ba","bốn","năm","sáu","bảy","tám","chín"))</f>
      </c>
      <c r="N20" s="76">
        <f>IF(N18=0,IF(AND(M18&lt;&gt;0,O18&lt;&gt;0),"lẻ",""),CHOOSE(N18,"mười","hai","ba","bốn","năm","sáu","bảy","tám","chín"))</f>
      </c>
      <c r="O20" s="76">
        <f>IF(O18=0,"",CHOOSE(O18,IF(N18&gt;1,"mốt","một"),"hai","ba","bốn",IF(N18=0,"năm","lăm"),"sáu","bảy","tám","chín"))</f>
      </c>
      <c r="P20" s="77">
        <f>IF(P17=0,"","trăm")</f>
      </c>
      <c r="Q20" s="77">
        <f>IF(Q17=0,"",IF(Q17=1,"","mươi"))</f>
      </c>
      <c r="R20" s="77">
        <f>IF(AND(R17=0,R18=0),"","triệu")</f>
      </c>
      <c r="S20" s="78">
        <f>IF(S17=0,"","trăm")</f>
      </c>
      <c r="T20" s="78">
        <f>IF(T17=0,"",IF(T17=1,"","mươi"))</f>
      </c>
      <c r="U20" s="78">
        <f>IF(AND(U17=0,U18=0),"","ngàn")</f>
      </c>
      <c r="V20" s="79">
        <f>IF(V17=0,"","trăm")</f>
      </c>
      <c r="W20" s="79">
        <f>IF(W17=0,"",IF(W17=1,"","mươi"))</f>
      </c>
      <c r="X20" s="79" t="s">
        <v>29</v>
      </c>
    </row>
    <row r="21" spans="2:24" ht="7.5" customHeight="1">
      <c r="B21" s="60"/>
      <c r="C21" s="60"/>
      <c r="D21" s="60"/>
      <c r="E21" s="60"/>
      <c r="F21" s="60"/>
      <c r="G21" s="60"/>
      <c r="H21" s="60"/>
      <c r="K21" s="100"/>
      <c r="L21" s="71"/>
      <c r="M21" s="80">
        <f>IF(M18=0,"","trăm")</f>
      </c>
      <c r="N21" s="80">
        <f>IF(N18=0,"",IF(N18=1,"","mươi"))</f>
      </c>
      <c r="O21" s="80">
        <f>IF(AND(O18=0,O19=0),"","tỷ")</f>
      </c>
      <c r="P21" s="81"/>
      <c r="Q21" s="81"/>
      <c r="R21" s="81"/>
      <c r="S21" s="81"/>
      <c r="T21" s="81"/>
      <c r="U21" s="81"/>
      <c r="V21" s="81"/>
      <c r="W21" s="81"/>
      <c r="X21" s="81"/>
    </row>
    <row r="22" spans="2:24" ht="15">
      <c r="B22" s="346" t="s">
        <v>25</v>
      </c>
      <c r="C22" s="346"/>
      <c r="D22" s="1" t="str">
        <f>L22</f>
        <v>Không đồng.</v>
      </c>
      <c r="E22" s="60"/>
      <c r="F22" s="60"/>
      <c r="G22" s="60"/>
      <c r="H22" s="60"/>
      <c r="K22" s="100"/>
      <c r="L22" s="82"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1"/>
      <c r="N22" s="81"/>
      <c r="O22" s="81"/>
      <c r="P22" s="62"/>
      <c r="Q22" s="62"/>
      <c r="R22" s="62"/>
      <c r="S22" s="62"/>
      <c r="T22" s="62"/>
      <c r="U22" s="62"/>
      <c r="V22" s="62"/>
      <c r="W22" s="62"/>
      <c r="X22" s="62"/>
    </row>
    <row r="23" spans="2:24" ht="15">
      <c r="B23" s="347" t="s">
        <v>17</v>
      </c>
      <c r="C23" s="347"/>
      <c r="D23" s="61"/>
      <c r="E23" s="60"/>
      <c r="F23" s="60"/>
      <c r="G23" s="60"/>
      <c r="H23" s="60"/>
      <c r="K23" s="100"/>
      <c r="L23" s="102"/>
      <c r="M23" s="102"/>
      <c r="N23" s="62"/>
      <c r="O23" s="62"/>
      <c r="P23" s="62"/>
      <c r="Q23" s="62"/>
      <c r="R23" s="62"/>
      <c r="S23" s="62"/>
      <c r="T23" s="62"/>
      <c r="U23" s="62"/>
      <c r="V23" s="62"/>
      <c r="W23" s="62"/>
      <c r="X23" s="62"/>
    </row>
    <row r="24" spans="2:8" ht="7.5" customHeight="1">
      <c r="B24" s="60"/>
      <c r="C24" s="60"/>
      <c r="D24" s="60"/>
      <c r="E24" s="60"/>
      <c r="F24" s="60"/>
      <c r="G24" s="60"/>
      <c r="H24" s="60"/>
    </row>
    <row r="25" spans="2:8" ht="15">
      <c r="B25" s="52" t="s">
        <v>30</v>
      </c>
      <c r="C25" s="52"/>
      <c r="D25" s="52"/>
      <c r="E25" s="52"/>
      <c r="F25" s="165" t="str">
        <f>CONCATENATE(TEXT('Registration form (Hanoi)'!F57,"dd/mm/yyyy"),"","～","",TEXT('Registration form (Hanoi)'!I57,"dd/mm/yyyy"))</f>
        <v>20/03/2024～27/03/2024</v>
      </c>
      <c r="G25" s="52"/>
      <c r="H25" s="52"/>
    </row>
    <row r="26" spans="2:8" ht="15">
      <c r="B26" s="55" t="s">
        <v>31</v>
      </c>
      <c r="C26" s="55"/>
      <c r="D26" s="55"/>
      <c r="E26" s="168" t="str">
        <f>F25</f>
        <v>20/03/2024～27/03/2024</v>
      </c>
      <c r="F26" s="55"/>
      <c r="G26" s="55"/>
      <c r="H26" s="55"/>
    </row>
    <row r="27" spans="2:8" ht="15">
      <c r="B27" s="53" t="s">
        <v>14</v>
      </c>
      <c r="C27" s="60"/>
      <c r="D27" s="60"/>
      <c r="E27" s="60"/>
      <c r="F27" s="60"/>
      <c r="G27" s="60"/>
      <c r="H27" s="60"/>
    </row>
    <row r="28" spans="2:8" ht="15">
      <c r="B28" s="52" t="s">
        <v>286</v>
      </c>
      <c r="C28" s="60"/>
      <c r="D28" s="60"/>
      <c r="E28" s="60"/>
      <c r="F28" s="60"/>
      <c r="G28" s="60"/>
      <c r="H28" s="60"/>
    </row>
    <row r="29" spans="2:8" ht="15">
      <c r="B29" s="52" t="s">
        <v>15</v>
      </c>
      <c r="C29" s="60"/>
      <c r="D29" s="60"/>
      <c r="E29" s="60"/>
      <c r="F29" s="60"/>
      <c r="G29" s="60"/>
      <c r="H29" s="60"/>
    </row>
    <row r="30" ht="15">
      <c r="B30" s="52" t="s">
        <v>50</v>
      </c>
    </row>
    <row r="31" ht="9.75" customHeight="1"/>
    <row r="32" spans="2:8" ht="15">
      <c r="B32" s="348" t="s">
        <v>133</v>
      </c>
      <c r="C32" s="348"/>
      <c r="D32" s="348"/>
      <c r="E32" s="348"/>
      <c r="F32" s="348"/>
      <c r="G32" s="348"/>
      <c r="H32" s="348"/>
    </row>
    <row r="33" spans="2:8" ht="15">
      <c r="B33" s="337" t="s">
        <v>134</v>
      </c>
      <c r="C33" s="337"/>
      <c r="D33" s="337"/>
      <c r="E33" s="337"/>
      <c r="F33" s="337"/>
      <c r="G33" s="337"/>
      <c r="H33" s="337"/>
    </row>
    <row r="35" spans="6:8" ht="15">
      <c r="F35" s="338" t="s">
        <v>16</v>
      </c>
      <c r="G35" s="338"/>
      <c r="H35" s="338"/>
    </row>
    <row r="36" spans="5:9" ht="14.25">
      <c r="E36" s="338" t="s">
        <v>49</v>
      </c>
      <c r="F36" s="338"/>
      <c r="G36" s="338"/>
      <c r="H36" s="338"/>
      <c r="I36" s="338"/>
    </row>
    <row r="37" spans="6:8" ht="15">
      <c r="F37" s="339" t="s">
        <v>39</v>
      </c>
      <c r="G37" s="339"/>
      <c r="H37" s="339"/>
    </row>
    <row r="39" ht="12.75"/>
    <row r="40" ht="12.75"/>
    <row r="41" ht="12.75"/>
    <row r="42" ht="12.75"/>
    <row r="43" ht="12.75"/>
    <row r="44" ht="12.75"/>
  </sheetData>
  <sheetProtection password="E53A" sheet="1" objects="1" scenarios="1" selectLockedCells="1" selectUnlockedCells="1"/>
  <mergeCells count="23">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79" r:id="rId2"/>
  <drawing r:id="rId1"/>
</worksheet>
</file>

<file path=xl/worksheets/sheet4.xml><?xml version="1.0" encoding="utf-8"?>
<worksheet xmlns="http://schemas.openxmlformats.org/spreadsheetml/2006/main" xmlns:r="http://schemas.openxmlformats.org/officeDocument/2006/relationships">
  <dimension ref="B2:N68"/>
  <sheetViews>
    <sheetView zoomScalePageLayoutView="0" workbookViewId="0" topLeftCell="A1">
      <selection activeCell="E52" sqref="E52"/>
    </sheetView>
  </sheetViews>
  <sheetFormatPr defaultColWidth="9.140625" defaultRowHeight="12.75"/>
  <cols>
    <col min="2" max="2" width="19.140625" style="0" customWidth="1"/>
    <col min="3" max="3" width="87.140625" style="0" customWidth="1"/>
    <col min="4" max="4" width="30.8515625" style="0" customWidth="1"/>
  </cols>
  <sheetData>
    <row r="2" spans="2:4" ht="12.75">
      <c r="B2" s="132" t="s">
        <v>136</v>
      </c>
      <c r="C2" s="113"/>
      <c r="D2" s="111"/>
    </row>
    <row r="3" spans="2:4" ht="12.75">
      <c r="B3" s="132"/>
      <c r="C3" s="113"/>
      <c r="D3" s="111"/>
    </row>
    <row r="4" spans="2:4" ht="12.75" customHeight="1">
      <c r="B4" s="357" t="s">
        <v>241</v>
      </c>
      <c r="C4" s="357"/>
      <c r="D4" s="113"/>
    </row>
    <row r="5" spans="2:4" ht="12.75" customHeight="1">
      <c r="B5" s="357" t="s">
        <v>80</v>
      </c>
      <c r="C5" s="357"/>
      <c r="D5" s="113"/>
    </row>
    <row r="6" spans="2:4" ht="12.75">
      <c r="B6" s="116"/>
      <c r="C6" s="111"/>
      <c r="D6" s="111"/>
    </row>
    <row r="7" spans="2:4" ht="12.75" customHeight="1">
      <c r="B7" s="117" t="s">
        <v>95</v>
      </c>
      <c r="C7" s="120" t="str">
        <f>'Payment Request Offline (Hanoi)'!F18&amp;" người"</f>
        <v>0 người</v>
      </c>
      <c r="D7" s="111"/>
    </row>
    <row r="8" spans="2:4" ht="12.75" customHeight="1">
      <c r="B8" s="117"/>
      <c r="C8" s="120"/>
      <c r="D8" s="111"/>
    </row>
    <row r="9" spans="2:4" ht="12.75" customHeight="1">
      <c r="B9" s="358">
        <f>IF('Registration form (Hanoi)'!E29&lt;&gt;0,"- "&amp;'Registration form (Hanoi)'!D29&amp;"."&amp;'Registration form (Hanoi)'!E29,"")</f>
      </c>
      <c r="C9" s="358"/>
      <c r="D9" s="111"/>
    </row>
    <row r="10" spans="2:4" ht="12.75" customHeight="1">
      <c r="B10" s="358">
        <f>IF('Registration form (Hanoi)'!E30&lt;&gt;0,"- "&amp;'Registration form (Hanoi)'!D30&amp;"."&amp;'Registration form (Hanoi)'!E30,"")</f>
      </c>
      <c r="C10" s="358"/>
      <c r="D10" s="111"/>
    </row>
    <row r="11" spans="2:4" ht="12.75" customHeight="1">
      <c r="B11" s="358">
        <f>IF('Registration form (Hanoi)'!E31&lt;&gt;0,"- "&amp;'Registration form (Hanoi)'!D31&amp;"."&amp;'Registration form (Hanoi)'!E31,"")</f>
      </c>
      <c r="C11" s="358"/>
      <c r="D11" s="111"/>
    </row>
    <row r="12" spans="2:4" ht="12.75" customHeight="1">
      <c r="B12" s="358">
        <f>IF('Registration form (Hanoi)'!E32&lt;&gt;0,"- "&amp;'Registration form (Hanoi)'!D32&amp;"."&amp;'Registration form (Hanoi)'!E32,"")</f>
      </c>
      <c r="C12" s="358"/>
      <c r="D12" s="111"/>
    </row>
    <row r="13" spans="2:4" ht="12.75" customHeight="1">
      <c r="B13" s="358">
        <f>IF('Registration form (Hanoi)'!E33&lt;&gt;0,"- "&amp;'Registration form (Hanoi)'!D33&amp;"."&amp;'Registration form (Hanoi)'!E33,"")</f>
      </c>
      <c r="C13" s="358"/>
      <c r="D13" s="111"/>
    </row>
    <row r="14" spans="2:4" ht="12.75" customHeight="1">
      <c r="B14" s="358">
        <f>IF('Registration form (Hanoi)'!E34&lt;&gt;0,"- "&amp;'Registration form (Hanoi)'!D34&amp;"."&amp;'Registration form (Hanoi)'!E34,"")</f>
      </c>
      <c r="C14" s="358"/>
      <c r="D14" s="111"/>
    </row>
    <row r="15" spans="2:4" ht="12.75" customHeight="1">
      <c r="B15" s="358">
        <f>IF('Registration form (Hanoi)'!E35&lt;&gt;0,"- "&amp;'Registration form (Hanoi)'!D35&amp;"."&amp;'Registration form (Hanoi)'!E35,"")</f>
      </c>
      <c r="C15" s="358"/>
      <c r="D15" s="111"/>
    </row>
    <row r="16" spans="2:4" ht="12.75" customHeight="1">
      <c r="B16" s="358">
        <f>IF('Registration form (Hanoi)'!E36&lt;&gt;0,"- "&amp;'Registration form (Hanoi)'!D36&amp;"."&amp;'Registration form (Hanoi)'!E36,"")</f>
      </c>
      <c r="C16" s="358"/>
      <c r="D16" s="111"/>
    </row>
    <row r="17" spans="2:4" ht="13.5" customHeight="1">
      <c r="B17" s="358">
        <f>IF('Registration form (Hanoi)'!E37&lt;&gt;0,"- "&amp;'Registration form (Hanoi)'!D37&amp;"."&amp;'Registration form (Hanoi)'!E37,"")</f>
      </c>
      <c r="C17" s="358"/>
      <c r="D17" s="111"/>
    </row>
    <row r="18" spans="2:4" ht="13.5" customHeight="1">
      <c r="B18" s="358">
        <f>IF('Registration form (Hanoi)'!E38&lt;&gt;0,"- "&amp;'Registration form (Hanoi)'!D38&amp;"."&amp;'Registration form (Hanoi)'!E38,"")</f>
      </c>
      <c r="C18" s="358"/>
      <c r="D18" s="111"/>
    </row>
    <row r="19" spans="2:4" ht="13.5" customHeight="1">
      <c r="B19" s="358">
        <f>IF('Registration form (Hanoi)'!E39&lt;&gt;0,"- "&amp;'Registration form (Hanoi)'!D39&amp;"."&amp;'Registration form (Hanoi)'!E39,"")</f>
      </c>
      <c r="C19" s="358"/>
      <c r="D19" s="111"/>
    </row>
    <row r="20" spans="2:4" ht="12.75" customHeight="1">
      <c r="B20" s="358">
        <f>IF('Registration form (Hanoi)'!E40&lt;&gt;0,"- "&amp;'Registration form (Hanoi)'!D40&amp;"."&amp;'Registration form (Hanoi)'!E40,"")</f>
      </c>
      <c r="C20" s="358"/>
      <c r="D20" s="111"/>
    </row>
    <row r="21" spans="2:4" ht="12.75" customHeight="1">
      <c r="B21" s="149"/>
      <c r="C21" s="149"/>
      <c r="D21" s="111"/>
    </row>
    <row r="22" spans="2:4" ht="12.75" customHeight="1">
      <c r="B22" s="117" t="s">
        <v>81</v>
      </c>
      <c r="C22" s="116" t="str">
        <f>TEXT('Payment Request Offline (Hanoi)'!G18,"#,##0")&amp;"VND  x  "&amp;'Payment Request Offline (Hanoi)'!F18&amp;"pax  +  "&amp;Data!C51*100&amp;"% VAT =  "&amp;TEXT('Payment Request Offline (Hanoi)'!H20,"#,##0")&amp;"VND"</f>
        <v>5,600,000VND  x  0pax  +  8% VAT =  0VND</v>
      </c>
      <c r="D22" s="111"/>
    </row>
    <row r="23" spans="2:4" ht="12.75" customHeight="1">
      <c r="B23" s="111"/>
      <c r="C23" s="111"/>
      <c r="D23" s="111"/>
    </row>
    <row r="24" spans="2:4" ht="12.75" customHeight="1">
      <c r="B24" s="111"/>
      <c r="C24" s="111"/>
      <c r="D24" s="111"/>
    </row>
    <row r="25" spans="2:4" ht="12.75" customHeight="1">
      <c r="B25" s="359" t="s">
        <v>82</v>
      </c>
      <c r="C25" s="359"/>
      <c r="D25" s="111"/>
    </row>
    <row r="26" spans="2:4" ht="12.75" customHeight="1">
      <c r="B26" s="113"/>
      <c r="C26" s="111"/>
      <c r="D26" s="111"/>
    </row>
    <row r="27" spans="2:4" ht="12.75" customHeight="1">
      <c r="B27" s="113"/>
      <c r="C27" s="111"/>
      <c r="D27" s="111"/>
    </row>
    <row r="28" spans="2:4" ht="12.75" customHeight="1">
      <c r="B28" s="136" t="s">
        <v>96</v>
      </c>
      <c r="C28" s="137">
        <f>'Registration form (Hanoi)'!F14</f>
        <v>0</v>
      </c>
      <c r="D28" s="111"/>
    </row>
    <row r="29" spans="2:4" ht="12.75" customHeight="1">
      <c r="B29" s="136" t="s">
        <v>97</v>
      </c>
      <c r="C29" s="138">
        <f>'Registration form (Hanoi)'!F16</f>
        <v>0</v>
      </c>
      <c r="D29" s="111"/>
    </row>
    <row r="30" spans="2:4" ht="12.75" customHeight="1">
      <c r="B30" s="136" t="s">
        <v>99</v>
      </c>
      <c r="C30" s="137">
        <f>'Registration form (Hanoi)'!L15</f>
        <v>0</v>
      </c>
      <c r="D30" s="111"/>
    </row>
    <row r="31" spans="2:4" ht="12.75" customHeight="1">
      <c r="B31" s="113"/>
      <c r="C31" s="111"/>
      <c r="D31" s="111"/>
    </row>
    <row r="32" spans="2:6" ht="12.75" customHeight="1">
      <c r="B32" s="360" t="str">
        <f>IF('Registration form (Hanoi)'!F59&lt;&gt;"","- Thanh toán: Như thông tin trong phiếu đăng kí thời hạn thanh toán là ngày: "&amp;'Registration form (Hanoi)'!F59,"- Thanh toán: Như thông tin trong phiếu đăng kí thời hạn thanh toán mặc định là ngày: "&amp;'Registration form (Hanoi)'!F57)</f>
        <v>- Thanh toán: Như thông tin trong phiếu đăng kí thời hạn thanh toán mặc định là ngày: 45371</v>
      </c>
      <c r="C32" s="360"/>
      <c r="D32" s="147"/>
      <c r="E32" s="147"/>
      <c r="F32" s="147"/>
    </row>
    <row r="33" spans="2:4" ht="30.75" customHeight="1">
      <c r="B33" s="361" t="s">
        <v>110</v>
      </c>
      <c r="C33" s="361"/>
      <c r="D33" s="111"/>
    </row>
    <row r="34" spans="2:4" ht="12.75" customHeight="1">
      <c r="B34" s="360" t="s">
        <v>119</v>
      </c>
      <c r="C34" s="360"/>
      <c r="D34" s="111"/>
    </row>
    <row r="35" spans="2:4" ht="12.75" customHeight="1">
      <c r="B35" s="111"/>
      <c r="C35" s="111"/>
      <c r="D35" s="111"/>
    </row>
    <row r="36" spans="2:4" ht="12.75" customHeight="1">
      <c r="B36" s="356" t="s">
        <v>83</v>
      </c>
      <c r="C36" s="356"/>
      <c r="D36" s="111"/>
    </row>
    <row r="37" spans="2:14" ht="12.75" customHeight="1">
      <c r="B37" s="113"/>
      <c r="C37" s="111"/>
      <c r="D37" s="113"/>
      <c r="E37" s="113"/>
      <c r="F37" s="113"/>
      <c r="G37" s="113"/>
      <c r="H37" s="113"/>
      <c r="I37" s="113"/>
      <c r="J37" s="113"/>
      <c r="K37" s="113"/>
      <c r="L37" s="113"/>
      <c r="M37" s="113"/>
      <c r="N37" s="113"/>
    </row>
    <row r="38" spans="2:12" ht="24.75" customHeight="1">
      <c r="B38" s="357" t="s">
        <v>109</v>
      </c>
      <c r="C38" s="357"/>
      <c r="D38" s="113"/>
      <c r="E38" s="113"/>
      <c r="F38" s="113"/>
      <c r="G38" s="113"/>
      <c r="H38" s="113"/>
      <c r="I38" s="113"/>
      <c r="J38" s="113"/>
      <c r="K38" s="113"/>
      <c r="L38" s="113"/>
    </row>
    <row r="39" spans="2:4" ht="27" customHeight="1">
      <c r="B39" s="357" t="s">
        <v>108</v>
      </c>
      <c r="C39" s="357"/>
      <c r="D39" s="111"/>
    </row>
    <row r="40" spans="2:4" ht="12.75" customHeight="1">
      <c r="B40" s="111"/>
      <c r="C40" s="111"/>
      <c r="D40" s="111"/>
    </row>
    <row r="41" spans="2:4" ht="12.75" customHeight="1">
      <c r="B41" s="111" t="s">
        <v>90</v>
      </c>
      <c r="C41" s="111"/>
      <c r="D41" s="111"/>
    </row>
    <row r="42" spans="2:4" ht="12.75" customHeight="1">
      <c r="B42" s="111" t="s">
        <v>91</v>
      </c>
      <c r="C42" s="111"/>
      <c r="D42" s="111"/>
    </row>
    <row r="43" spans="2:4" ht="12.75" customHeight="1">
      <c r="B43" s="111" t="s">
        <v>92</v>
      </c>
      <c r="C43" s="111"/>
      <c r="D43" s="111"/>
    </row>
    <row r="44" spans="2:4" ht="12.75" customHeight="1">
      <c r="B44" s="111"/>
      <c r="C44" s="111"/>
      <c r="D44" s="111"/>
    </row>
    <row r="45" spans="2:4" ht="12.75" customHeight="1">
      <c r="B45" s="115" t="s">
        <v>93</v>
      </c>
      <c r="C45" s="111" t="s">
        <v>190</v>
      </c>
      <c r="D45" s="111"/>
    </row>
    <row r="46" spans="2:4" ht="12.75" customHeight="1">
      <c r="B46" s="111"/>
      <c r="C46" s="111"/>
      <c r="D46" s="111"/>
    </row>
    <row r="47" spans="2:4" ht="12.75" customHeight="1">
      <c r="B47" s="115" t="s">
        <v>84</v>
      </c>
      <c r="C47" s="111"/>
      <c r="D47" s="111"/>
    </row>
    <row r="48" spans="2:4" ht="12.75" customHeight="1">
      <c r="B48" s="115"/>
      <c r="C48" s="111"/>
      <c r="D48" s="111"/>
    </row>
    <row r="49" spans="2:4" ht="12.75" customHeight="1">
      <c r="B49" s="114" t="str">
        <f>"- Ngày: "&amp;'Registration form (Hanoi)'!O8</f>
        <v>- Ngày: 19&amp;20/03/2024</v>
      </c>
      <c r="C49" s="111"/>
      <c r="D49" s="111"/>
    </row>
    <row r="50" spans="2:4" ht="12.75" customHeight="1">
      <c r="B50" s="114" t="s">
        <v>85</v>
      </c>
      <c r="C50" s="111"/>
      <c r="D50" s="111"/>
    </row>
    <row r="51" spans="2:4" ht="12.75" customHeight="1">
      <c r="B51" s="111" t="s">
        <v>101</v>
      </c>
      <c r="C51" s="111"/>
      <c r="D51" s="111"/>
    </row>
    <row r="52" spans="2:4" ht="12.75" customHeight="1">
      <c r="B52" s="111" t="s">
        <v>242</v>
      </c>
      <c r="C52" s="111"/>
      <c r="D52" s="111"/>
    </row>
    <row r="53" spans="2:4" ht="12.75" customHeight="1">
      <c r="B53" s="111"/>
      <c r="C53" s="111"/>
      <c r="D53" s="111"/>
    </row>
    <row r="54" spans="2:4" ht="12.75" customHeight="1">
      <c r="B54" s="111" t="s">
        <v>94</v>
      </c>
      <c r="C54" s="111"/>
      <c r="D54" s="111"/>
    </row>
    <row r="55" spans="2:4" ht="12.75" customHeight="1">
      <c r="B55" s="111"/>
      <c r="C55" s="111"/>
      <c r="D55" s="111"/>
    </row>
    <row r="56" spans="2:4" ht="12.75" customHeight="1">
      <c r="B56" s="111"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1"/>
      <c r="D56" s="111"/>
    </row>
    <row r="57" spans="2:4" ht="12.75" customHeight="1">
      <c r="B57" s="111"/>
      <c r="C57" s="111"/>
      <c r="D57" s="111"/>
    </row>
    <row r="58" spans="2:4" ht="12.75" customHeight="1">
      <c r="B58" s="111" t="s">
        <v>98</v>
      </c>
      <c r="C58" s="111"/>
      <c r="D58" s="111"/>
    </row>
    <row r="59" spans="2:4" ht="12.75" customHeight="1">
      <c r="B59" s="111"/>
      <c r="C59" s="111"/>
      <c r="D59" s="111"/>
    </row>
    <row r="60" spans="2:4" ht="12.75" customHeight="1">
      <c r="B60" s="111" t="s">
        <v>86</v>
      </c>
      <c r="C60" s="111"/>
      <c r="D60" s="111"/>
    </row>
    <row r="61" spans="2:4" ht="12.75" customHeight="1">
      <c r="B61" s="111"/>
      <c r="C61" s="111"/>
      <c r="D61" s="111"/>
    </row>
    <row r="62" spans="2:4" ht="12.75" customHeight="1">
      <c r="B62" s="111"/>
      <c r="C62" s="111"/>
      <c r="D62" s="111"/>
    </row>
    <row r="63" spans="2:4" ht="12.75" customHeight="1">
      <c r="B63" s="111"/>
      <c r="C63" s="111"/>
      <c r="D63" s="111"/>
    </row>
    <row r="64" spans="2:4" ht="12.75" customHeight="1">
      <c r="B64" s="111"/>
      <c r="C64" s="111"/>
      <c r="D64" s="111"/>
    </row>
    <row r="65" spans="2:4" ht="12.75" customHeight="1">
      <c r="B65" s="111"/>
      <c r="C65" s="111"/>
      <c r="D65" s="111"/>
    </row>
    <row r="66" spans="2:4" ht="12.75" customHeight="1">
      <c r="B66" s="111"/>
      <c r="C66" s="111"/>
      <c r="D66" s="111"/>
    </row>
    <row r="67" spans="2:4" ht="12.75" customHeight="1">
      <c r="B67" s="111"/>
      <c r="C67" s="111"/>
      <c r="D67" s="111"/>
    </row>
    <row r="68" spans="2:3" ht="12.75">
      <c r="B68" s="111"/>
      <c r="C68" s="111"/>
    </row>
  </sheetData>
  <sheetProtection/>
  <mergeCells count="21">
    <mergeCell ref="B4:C4"/>
    <mergeCell ref="B5:C5"/>
    <mergeCell ref="B9:C9"/>
    <mergeCell ref="B10:C10"/>
    <mergeCell ref="B11:C11"/>
    <mergeCell ref="B12:C12"/>
    <mergeCell ref="B13:C13"/>
    <mergeCell ref="B14:C14"/>
    <mergeCell ref="B15:C15"/>
    <mergeCell ref="B16:C16"/>
    <mergeCell ref="B17:C17"/>
    <mergeCell ref="B18:C18"/>
    <mergeCell ref="B36:C36"/>
    <mergeCell ref="B38:C38"/>
    <mergeCell ref="B39:C39"/>
    <mergeCell ref="B19:C19"/>
    <mergeCell ref="B20:C20"/>
    <mergeCell ref="B25:C25"/>
    <mergeCell ref="B32:C32"/>
    <mergeCell ref="B33:C33"/>
    <mergeCell ref="B34:C34"/>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B2:N68"/>
  <sheetViews>
    <sheetView zoomScalePageLayoutView="0" workbookViewId="0" topLeftCell="A1">
      <selection activeCell="B50" sqref="B50"/>
    </sheetView>
  </sheetViews>
  <sheetFormatPr defaultColWidth="9.140625" defaultRowHeight="12.75"/>
  <cols>
    <col min="2" max="2" width="19.140625" style="0" customWidth="1"/>
    <col min="3" max="3" width="88.140625" style="0" customWidth="1"/>
    <col min="4" max="4" width="30.8515625" style="0" customWidth="1"/>
  </cols>
  <sheetData>
    <row r="2" spans="2:4" ht="12.75">
      <c r="B2" s="132" t="s">
        <v>136</v>
      </c>
      <c r="C2" s="113"/>
      <c r="D2" s="111"/>
    </row>
    <row r="3" spans="2:4" ht="12.75">
      <c r="B3" s="132"/>
      <c r="C3" s="113"/>
      <c r="D3" s="111"/>
    </row>
    <row r="4" spans="2:4" ht="12.75" customHeight="1">
      <c r="B4" s="357" t="s">
        <v>241</v>
      </c>
      <c r="C4" s="357"/>
      <c r="D4" s="113"/>
    </row>
    <row r="5" spans="2:4" ht="12.75" customHeight="1">
      <c r="B5" s="357" t="s">
        <v>140</v>
      </c>
      <c r="C5" s="357"/>
      <c r="D5" s="113"/>
    </row>
    <row r="6" spans="2:4" ht="12.75">
      <c r="B6" s="116"/>
      <c r="C6" s="111"/>
      <c r="D6" s="111"/>
    </row>
    <row r="7" spans="2:4" ht="12.75" customHeight="1">
      <c r="B7" s="117" t="s">
        <v>95</v>
      </c>
      <c r="C7" s="120" t="str">
        <f>'Payment Request Online (Hanoi)'!F18&amp;" người"</f>
        <v>0 người</v>
      </c>
      <c r="D7" s="111"/>
    </row>
    <row r="8" spans="2:4" ht="12.75" customHeight="1">
      <c r="B8" s="117"/>
      <c r="C8" s="120"/>
      <c r="D8" s="111"/>
    </row>
    <row r="9" spans="2:4" ht="12.75" customHeight="1">
      <c r="B9" s="358">
        <f>IF('Registration form (Hanoi)'!E29&lt;&gt;0,"- "&amp;'Registration form (Hanoi)'!D29&amp;"."&amp;'Registration form (Hanoi)'!E29,"")</f>
      </c>
      <c r="C9" s="358"/>
      <c r="D9" s="111"/>
    </row>
    <row r="10" spans="2:4" ht="12.75" customHeight="1">
      <c r="B10" s="358">
        <f>IF('Registration form (Hanoi)'!E30&lt;&gt;0,"- "&amp;'Registration form (Hanoi)'!D30&amp;"."&amp;'Registration form (Hanoi)'!E30,"")</f>
      </c>
      <c r="C10" s="358"/>
      <c r="D10" s="111"/>
    </row>
    <row r="11" spans="2:4" ht="12.75" customHeight="1">
      <c r="B11" s="358">
        <f>IF('Registration form (Hanoi)'!E31&lt;&gt;0,"- "&amp;'Registration form (Hanoi)'!D31&amp;"."&amp;'Registration form (Hanoi)'!E31,"")</f>
      </c>
      <c r="C11" s="358"/>
      <c r="D11" s="111"/>
    </row>
    <row r="12" spans="2:4" ht="12.75" customHeight="1">
      <c r="B12" s="358">
        <f>IF('Registration form (Hanoi)'!E32&lt;&gt;0,"- "&amp;'Registration form (Hanoi)'!D32&amp;"."&amp;'Registration form (Hanoi)'!E32,"")</f>
      </c>
      <c r="C12" s="358"/>
      <c r="D12" s="111"/>
    </row>
    <row r="13" spans="2:4" ht="12.75" customHeight="1">
      <c r="B13" s="358">
        <f>IF('Registration form (Hanoi)'!E33&lt;&gt;0,"- "&amp;'Registration form (Hanoi)'!D33&amp;"."&amp;'Registration form (Hanoi)'!E33,"")</f>
      </c>
      <c r="C13" s="358"/>
      <c r="D13" s="111"/>
    </row>
    <row r="14" spans="2:4" ht="12.75" customHeight="1">
      <c r="B14" s="358">
        <f>IF('Registration form (Hanoi)'!E34&lt;&gt;0,"- "&amp;'Registration form (Hanoi)'!D34&amp;"."&amp;'Registration form (Hanoi)'!E34,"")</f>
      </c>
      <c r="C14" s="358"/>
      <c r="D14" s="111"/>
    </row>
    <row r="15" spans="2:4" ht="12.75" customHeight="1">
      <c r="B15" s="358">
        <f>IF('Registration form (Hanoi)'!E35&lt;&gt;0,"- "&amp;'Registration form (Hanoi)'!D35&amp;"."&amp;'Registration form (Hanoi)'!E35,"")</f>
      </c>
      <c r="C15" s="358"/>
      <c r="D15" s="111"/>
    </row>
    <row r="16" spans="2:4" ht="12.75" customHeight="1">
      <c r="B16" s="358">
        <f>IF('Registration form (Hanoi)'!E36&lt;&gt;0,"- "&amp;'Registration form (Hanoi)'!D36&amp;"."&amp;'Registration form (Hanoi)'!E36,"")</f>
      </c>
      <c r="C16" s="358"/>
      <c r="D16" s="111"/>
    </row>
    <row r="17" spans="2:4" ht="13.5" customHeight="1">
      <c r="B17" s="358">
        <f>IF('Registration form (Hanoi)'!E37&lt;&gt;0,"- "&amp;'Registration form (Hanoi)'!D37&amp;"."&amp;'Registration form (Hanoi)'!E37,"")</f>
      </c>
      <c r="C17" s="358"/>
      <c r="D17" s="111"/>
    </row>
    <row r="18" spans="2:4" ht="13.5" customHeight="1">
      <c r="B18" s="358">
        <f>IF('Registration form (Hanoi)'!E38&lt;&gt;0,"- "&amp;'Registration form (Hanoi)'!D38&amp;"."&amp;'Registration form (Hanoi)'!E38,"")</f>
      </c>
      <c r="C18" s="358"/>
      <c r="D18" s="111"/>
    </row>
    <row r="19" spans="2:4" ht="13.5" customHeight="1">
      <c r="B19" s="358">
        <f>IF('Registration form (Hanoi)'!E39&lt;&gt;0,"- "&amp;'Registration form (Hanoi)'!D39&amp;"."&amp;'Registration form (Hanoi)'!E39,"")</f>
      </c>
      <c r="C19" s="358"/>
      <c r="D19" s="111"/>
    </row>
    <row r="20" spans="2:4" ht="12.75" customHeight="1">
      <c r="B20" s="358">
        <f>IF('Registration form (Hanoi)'!E40&lt;&gt;0,"- "&amp;'Registration form (Hanoi)'!D40&amp;"."&amp;'Registration form (Hanoi)'!E40,"")</f>
      </c>
      <c r="C20" s="358"/>
      <c r="D20" s="111"/>
    </row>
    <row r="21" spans="2:4" ht="12.75" customHeight="1">
      <c r="B21" s="149"/>
      <c r="C21" s="149"/>
      <c r="D21" s="111"/>
    </row>
    <row r="22" spans="2:4" ht="12.75" customHeight="1">
      <c r="B22" s="117" t="s">
        <v>81</v>
      </c>
      <c r="C22" s="116" t="str">
        <f>TEXT('Payment Request Online (Hanoi)'!G18,"#,##0")&amp;"VND  x  "&amp;'Payment Request Online (Hanoi)'!F18&amp;"pax  +  "&amp;Data!C51*100&amp;"% VAT =  "&amp;TEXT('Payment Request Online (Hanoi)'!H20,"#,##0")&amp;"VND"</f>
        <v>5,200,000VND  x  0pax  +  8% VAT =  0VND</v>
      </c>
      <c r="D22" s="111"/>
    </row>
    <row r="23" spans="2:4" ht="12.75" customHeight="1">
      <c r="B23" s="111"/>
      <c r="C23" s="111"/>
      <c r="D23" s="111"/>
    </row>
    <row r="24" spans="2:4" ht="12.75" customHeight="1">
      <c r="B24" s="111"/>
      <c r="C24" s="111"/>
      <c r="D24" s="111"/>
    </row>
    <row r="25" spans="2:4" ht="12.75" customHeight="1">
      <c r="B25" s="359" t="s">
        <v>82</v>
      </c>
      <c r="C25" s="359"/>
      <c r="D25" s="111"/>
    </row>
    <row r="26" spans="2:4" ht="12.75" customHeight="1">
      <c r="B26" s="113"/>
      <c r="C26" s="111"/>
      <c r="D26" s="111"/>
    </row>
    <row r="27" spans="2:4" ht="12.75" customHeight="1">
      <c r="B27" s="113"/>
      <c r="C27" s="111"/>
      <c r="D27" s="111"/>
    </row>
    <row r="28" spans="2:4" ht="12.75" customHeight="1">
      <c r="B28" s="136" t="s">
        <v>96</v>
      </c>
      <c r="C28" s="137">
        <f>'Registration form (Hanoi)'!F14</f>
        <v>0</v>
      </c>
      <c r="D28" s="111"/>
    </row>
    <row r="29" spans="2:4" ht="12.75" customHeight="1">
      <c r="B29" s="136" t="s">
        <v>97</v>
      </c>
      <c r="C29" s="138">
        <f>'Registration form (Hanoi)'!F16</f>
        <v>0</v>
      </c>
      <c r="D29" s="111"/>
    </row>
    <row r="30" spans="2:4" ht="12.75" customHeight="1">
      <c r="B30" s="136" t="s">
        <v>99</v>
      </c>
      <c r="C30" s="137">
        <f>'Registration form (Hanoi)'!L15</f>
        <v>0</v>
      </c>
      <c r="D30" s="111"/>
    </row>
    <row r="31" spans="2:4" ht="12.75" customHeight="1">
      <c r="B31" s="113"/>
      <c r="C31" s="111"/>
      <c r="D31" s="111"/>
    </row>
    <row r="32" spans="2:6" ht="12.75" customHeight="1">
      <c r="B32" s="360" t="str">
        <f>IF('Payment Request Online (Hanoi)'!F25&lt;&gt;"","- Thanh toán: Như thông tin trong phiếu đăng kí thời hạn thanh toán là ngày: "&amp;'Payment Request Online (Hanoi)'!F25,"- Thanh toán: Như thông tin trong phiếu đăng kí thời hạn thanh toán mặc định là ngày: "&amp;'Payment Request Online (Hanoi)'!F25)</f>
        <v>- Thanh toán: Như thông tin trong phiếu đăng kí thời hạn thanh toán là ngày: 20/03/2024～27/03/2024</v>
      </c>
      <c r="C32" s="360"/>
      <c r="D32" s="147"/>
      <c r="E32" s="147"/>
      <c r="F32" s="147"/>
    </row>
    <row r="33" spans="2:4" ht="30.75" customHeight="1">
      <c r="B33" s="361" t="s">
        <v>110</v>
      </c>
      <c r="C33" s="361"/>
      <c r="D33" s="111"/>
    </row>
    <row r="34" spans="2:4" ht="12.75" customHeight="1">
      <c r="B34" s="360" t="s">
        <v>119</v>
      </c>
      <c r="C34" s="360"/>
      <c r="D34" s="111"/>
    </row>
    <row r="35" spans="2:4" ht="12.75" customHeight="1">
      <c r="B35" s="111"/>
      <c r="C35" s="111"/>
      <c r="D35" s="111"/>
    </row>
    <row r="36" spans="2:4" ht="12.75" customHeight="1">
      <c r="B36" s="356" t="s">
        <v>83</v>
      </c>
      <c r="C36" s="356"/>
      <c r="D36" s="111"/>
    </row>
    <row r="37" spans="2:14" ht="12.75" customHeight="1">
      <c r="B37" s="113"/>
      <c r="C37" s="111"/>
      <c r="D37" s="113"/>
      <c r="E37" s="113"/>
      <c r="F37" s="113"/>
      <c r="G37" s="113"/>
      <c r="H37" s="113"/>
      <c r="I37" s="113"/>
      <c r="J37" s="113"/>
      <c r="K37" s="113"/>
      <c r="L37" s="113"/>
      <c r="M37" s="113"/>
      <c r="N37" s="113"/>
    </row>
    <row r="38" spans="2:12" ht="24.75" customHeight="1">
      <c r="B38" s="357" t="s">
        <v>109</v>
      </c>
      <c r="C38" s="357"/>
      <c r="D38" s="113"/>
      <c r="E38" s="113"/>
      <c r="F38" s="113"/>
      <c r="G38" s="113"/>
      <c r="H38" s="113"/>
      <c r="I38" s="113"/>
      <c r="J38" s="113"/>
      <c r="K38" s="113"/>
      <c r="L38" s="113"/>
    </row>
    <row r="39" spans="2:4" ht="27" customHeight="1">
      <c r="B39" s="357" t="s">
        <v>127</v>
      </c>
      <c r="C39" s="357"/>
      <c r="D39" s="111"/>
    </row>
    <row r="40" spans="2:4" ht="12.75" customHeight="1">
      <c r="B40" s="111"/>
      <c r="C40" s="111"/>
      <c r="D40" s="111"/>
    </row>
    <row r="41" spans="2:4" ht="12.75" customHeight="1">
      <c r="B41" s="111" t="s">
        <v>90</v>
      </c>
      <c r="C41" s="111"/>
      <c r="D41" s="111"/>
    </row>
    <row r="42" spans="2:4" ht="12.75" customHeight="1">
      <c r="B42" s="111" t="s">
        <v>91</v>
      </c>
      <c r="C42" s="111"/>
      <c r="D42" s="111"/>
    </row>
    <row r="43" spans="2:4" ht="12.75" customHeight="1">
      <c r="B43" s="111" t="s">
        <v>92</v>
      </c>
      <c r="C43" s="111"/>
      <c r="D43" s="111"/>
    </row>
    <row r="44" spans="2:4" ht="12.75" customHeight="1">
      <c r="B44" s="111"/>
      <c r="C44" s="111"/>
      <c r="D44" s="111"/>
    </row>
    <row r="45" spans="2:4" ht="12.75" customHeight="1">
      <c r="B45" s="115" t="s">
        <v>137</v>
      </c>
      <c r="C45" s="111" t="s">
        <v>139</v>
      </c>
      <c r="D45" s="111"/>
    </row>
    <row r="46" spans="2:4" ht="12.75" customHeight="1">
      <c r="B46" s="111"/>
      <c r="C46" s="111"/>
      <c r="D46" s="111"/>
    </row>
    <row r="47" spans="2:4" ht="12.75" customHeight="1">
      <c r="B47" s="115" t="s">
        <v>84</v>
      </c>
      <c r="C47" s="111"/>
      <c r="D47" s="111"/>
    </row>
    <row r="48" spans="2:4" ht="12.75" customHeight="1">
      <c r="B48" s="115"/>
      <c r="C48" s="111"/>
      <c r="D48" s="111"/>
    </row>
    <row r="49" spans="2:4" ht="12.75" customHeight="1">
      <c r="B49" s="114" t="str">
        <f>"- Ngày: "&amp;'Registration form (Hanoi)'!O8</f>
        <v>- Ngày: 19&amp;20/03/2024</v>
      </c>
      <c r="C49" s="111"/>
      <c r="D49" s="111"/>
    </row>
    <row r="50" spans="2:4" ht="12.75" customHeight="1">
      <c r="B50" s="114" t="s">
        <v>85</v>
      </c>
      <c r="C50" s="111"/>
      <c r="D50" s="111"/>
    </row>
    <row r="51" spans="2:4" ht="12.75" customHeight="1">
      <c r="B51" s="111" t="s">
        <v>129</v>
      </c>
      <c r="C51" s="111"/>
      <c r="D51" s="111"/>
    </row>
    <row r="52" spans="2:4" ht="12.75" customHeight="1">
      <c r="B52" s="111" t="s">
        <v>128</v>
      </c>
      <c r="C52" s="111"/>
      <c r="D52" s="111"/>
    </row>
    <row r="53" spans="2:4" ht="12.75" customHeight="1">
      <c r="B53" s="111"/>
      <c r="C53" s="111"/>
      <c r="D53" s="111"/>
    </row>
    <row r="54" spans="2:4" ht="12.75" customHeight="1">
      <c r="B54" s="111" t="s">
        <v>94</v>
      </c>
      <c r="C54" s="111"/>
      <c r="D54" s="111"/>
    </row>
    <row r="55" spans="2:4" ht="12.75" customHeight="1">
      <c r="B55" s="111"/>
      <c r="C55" s="111"/>
      <c r="D55" s="111"/>
    </row>
    <row r="56" spans="2:4" ht="12.75" customHeight="1">
      <c r="B56" s="111"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1"/>
      <c r="D56" s="111"/>
    </row>
    <row r="57" spans="2:4" ht="12.75" customHeight="1">
      <c r="B57" s="111"/>
      <c r="C57" s="111"/>
      <c r="D57" s="111"/>
    </row>
    <row r="58" spans="2:4" ht="12.75" customHeight="1">
      <c r="B58" s="111" t="s">
        <v>98</v>
      </c>
      <c r="C58" s="111"/>
      <c r="D58" s="111"/>
    </row>
    <row r="59" spans="2:4" ht="12.75" customHeight="1">
      <c r="B59" s="111"/>
      <c r="C59" s="111"/>
      <c r="D59" s="111"/>
    </row>
    <row r="60" spans="2:4" ht="12.75" customHeight="1">
      <c r="B60" s="111" t="s">
        <v>86</v>
      </c>
      <c r="C60" s="111"/>
      <c r="D60" s="111"/>
    </row>
    <row r="61" spans="2:4" ht="12.75" customHeight="1">
      <c r="B61" s="111"/>
      <c r="C61" s="111"/>
      <c r="D61" s="111"/>
    </row>
    <row r="62" spans="2:4" ht="12.75" customHeight="1">
      <c r="B62" s="111"/>
      <c r="C62" s="111"/>
      <c r="D62" s="111"/>
    </row>
    <row r="63" spans="2:4" ht="12.75" customHeight="1">
      <c r="B63" s="111"/>
      <c r="C63" s="111"/>
      <c r="D63" s="111"/>
    </row>
    <row r="64" spans="2:4" ht="12.75" customHeight="1">
      <c r="B64" s="111"/>
      <c r="C64" s="111"/>
      <c r="D64" s="111"/>
    </row>
    <row r="65" spans="2:4" ht="12.75" customHeight="1">
      <c r="B65" s="111"/>
      <c r="C65" s="111"/>
      <c r="D65" s="111"/>
    </row>
    <row r="66" spans="2:4" ht="12.75" customHeight="1">
      <c r="B66" s="111"/>
      <c r="C66" s="111"/>
      <c r="D66" s="111"/>
    </row>
    <row r="67" spans="2:4" ht="12.75" customHeight="1">
      <c r="B67" s="111"/>
      <c r="C67" s="111"/>
      <c r="D67" s="111"/>
    </row>
    <row r="68" spans="2:3" ht="12.75">
      <c r="B68" s="111"/>
      <c r="C68" s="111"/>
    </row>
  </sheetData>
  <sheetProtection/>
  <mergeCells count="21">
    <mergeCell ref="B36:C36"/>
    <mergeCell ref="B38:C38"/>
    <mergeCell ref="B39:C39"/>
    <mergeCell ref="B19:C19"/>
    <mergeCell ref="B20:C20"/>
    <mergeCell ref="B25:C25"/>
    <mergeCell ref="B32:C32"/>
    <mergeCell ref="B33:C33"/>
    <mergeCell ref="B34:C34"/>
    <mergeCell ref="B13:C13"/>
    <mergeCell ref="B14:C14"/>
    <mergeCell ref="B15:C15"/>
    <mergeCell ref="B16:C16"/>
    <mergeCell ref="B17:C17"/>
    <mergeCell ref="B18:C18"/>
    <mergeCell ref="B4:C4"/>
    <mergeCell ref="B5:C5"/>
    <mergeCell ref="B9:C9"/>
    <mergeCell ref="B10:C10"/>
    <mergeCell ref="B11:C11"/>
    <mergeCell ref="B12:C12"/>
  </mergeCell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2:AJ64"/>
  <sheetViews>
    <sheetView view="pageBreakPreview" zoomScale="70" zoomScaleNormal="70" zoomScaleSheetLayoutView="70" zoomScalePageLayoutView="0" workbookViewId="0" topLeftCell="B1">
      <selection activeCell="F8" sqref="F8:N9"/>
    </sheetView>
  </sheetViews>
  <sheetFormatPr defaultColWidth="10.421875" defaultRowHeight="12.75"/>
  <cols>
    <col min="1" max="1" width="3.421875" style="1" customWidth="1"/>
    <col min="2" max="2" width="3.421875" style="3" customWidth="1"/>
    <col min="3" max="4" width="4.7109375" style="3" customWidth="1"/>
    <col min="5" max="5" width="33.140625" style="3" customWidth="1"/>
    <col min="6" max="6" width="23.421875" style="3" customWidth="1"/>
    <col min="7" max="8" width="3.00390625" style="3" customWidth="1"/>
    <col min="9" max="9" width="23.421875" style="3" customWidth="1"/>
    <col min="10" max="10" width="25.7109375" style="3" customWidth="1"/>
    <col min="11" max="11" width="30.7109375" style="3" customWidth="1"/>
    <col min="12" max="12" width="5.421875" style="3" customWidth="1"/>
    <col min="13" max="13" width="11.8515625" style="3" customWidth="1"/>
    <col min="14" max="14" width="18.140625" style="3" customWidth="1"/>
    <col min="15" max="15" width="26.57421875" style="3" customWidth="1"/>
    <col min="16" max="16" width="11.140625" style="3" customWidth="1"/>
    <col min="17" max="17" width="2.140625" style="3" customWidth="1"/>
    <col min="18" max="18" width="4.421875" style="3" customWidth="1"/>
    <col min="19" max="19" width="11.8515625" style="3" customWidth="1"/>
    <col min="20" max="20" width="5.421875" style="3" customWidth="1"/>
    <col min="21" max="21" width="3.421875" style="3" customWidth="1"/>
    <col min="22" max="29" width="5.28125" style="3" customWidth="1"/>
    <col min="30" max="30" width="10.421875" style="3" customWidth="1"/>
    <col min="31" max="31" width="10.421875" style="3" hidden="1" customWidth="1"/>
    <col min="32" max="16384" width="10.421875" style="3" customWidth="1"/>
  </cols>
  <sheetData>
    <row r="2" spans="2:31" ht="28.5" customHeight="1">
      <c r="B2" s="315" t="s">
        <v>38</v>
      </c>
      <c r="C2" s="316"/>
      <c r="D2" s="316"/>
      <c r="E2" s="316"/>
      <c r="F2" s="316"/>
      <c r="G2" s="316"/>
      <c r="H2" s="316"/>
      <c r="I2" s="316"/>
      <c r="J2" s="316"/>
      <c r="K2" s="316"/>
      <c r="L2" s="316"/>
      <c r="M2" s="316"/>
      <c r="N2" s="316"/>
      <c r="O2" s="316"/>
      <c r="P2" s="316"/>
      <c r="Q2" s="316"/>
      <c r="R2" s="316"/>
      <c r="S2" s="316"/>
      <c r="T2" s="317"/>
      <c r="U2" s="318"/>
      <c r="V2" s="2"/>
      <c r="W2" s="2"/>
      <c r="X2" s="2"/>
      <c r="Y2" s="2"/>
      <c r="AE2" s="3" t="s">
        <v>43</v>
      </c>
    </row>
    <row r="3" spans="2:31" ht="27.75" customHeight="1">
      <c r="B3" s="319" t="s">
        <v>0</v>
      </c>
      <c r="C3" s="320"/>
      <c r="D3" s="320"/>
      <c r="E3" s="320"/>
      <c r="F3" s="320"/>
      <c r="G3" s="320"/>
      <c r="H3" s="320"/>
      <c r="I3" s="320"/>
      <c r="J3" s="320"/>
      <c r="K3" s="320"/>
      <c r="L3" s="320"/>
      <c r="M3" s="320"/>
      <c r="N3" s="320"/>
      <c r="O3" s="320"/>
      <c r="P3" s="320"/>
      <c r="Q3" s="320"/>
      <c r="R3" s="320"/>
      <c r="S3" s="320"/>
      <c r="T3" s="321"/>
      <c r="U3" s="322"/>
      <c r="V3" s="2"/>
      <c r="W3" s="2"/>
      <c r="X3" s="2"/>
      <c r="Y3" s="2"/>
      <c r="AE3" s="3" t="s">
        <v>42</v>
      </c>
    </row>
    <row r="4" spans="2:31" ht="27.75" customHeight="1">
      <c r="B4" s="323" t="str">
        <f>Data!D22</f>
        <v>E-mail: info@imtc.vn, Tel: 028.3551.1900</v>
      </c>
      <c r="C4" s="324"/>
      <c r="D4" s="324"/>
      <c r="E4" s="324"/>
      <c r="F4" s="324"/>
      <c r="G4" s="324"/>
      <c r="H4" s="324"/>
      <c r="I4" s="324"/>
      <c r="J4" s="324"/>
      <c r="K4" s="324"/>
      <c r="L4" s="324"/>
      <c r="M4" s="324"/>
      <c r="N4" s="324"/>
      <c r="O4" s="324"/>
      <c r="P4" s="324"/>
      <c r="Q4" s="324"/>
      <c r="R4" s="324"/>
      <c r="S4" s="324"/>
      <c r="T4" s="324"/>
      <c r="U4" s="325"/>
      <c r="V4" s="2"/>
      <c r="W4" s="2"/>
      <c r="X4" s="2"/>
      <c r="Y4" s="2"/>
      <c r="AE4" s="3" t="s">
        <v>41</v>
      </c>
    </row>
    <row r="5" spans="2:21" ht="18.75" customHeight="1">
      <c r="B5" s="172" t="s">
        <v>149</v>
      </c>
      <c r="C5" s="1"/>
      <c r="D5" s="1"/>
      <c r="E5" s="1"/>
      <c r="F5" s="1"/>
      <c r="G5" s="1"/>
      <c r="H5" s="1"/>
      <c r="I5" s="1"/>
      <c r="J5" s="1"/>
      <c r="K5" s="1"/>
      <c r="L5" s="5"/>
      <c r="M5" s="6"/>
      <c r="N5" s="6"/>
      <c r="O5" s="6"/>
      <c r="P5" s="6"/>
      <c r="Q5" s="1"/>
      <c r="R5" s="1"/>
      <c r="S5" s="1"/>
      <c r="T5" s="1"/>
      <c r="U5" s="154"/>
    </row>
    <row r="6" spans="2:21" ht="18.75">
      <c r="B6" s="4"/>
      <c r="C6" s="326" t="s">
        <v>171</v>
      </c>
      <c r="D6" s="326"/>
      <c r="E6" s="326"/>
      <c r="F6" s="327" t="s">
        <v>172</v>
      </c>
      <c r="G6" s="327"/>
      <c r="H6" s="327"/>
      <c r="I6" s="327"/>
      <c r="J6" s="327"/>
      <c r="K6" s="327"/>
      <c r="L6" s="327"/>
      <c r="M6" s="327"/>
      <c r="N6" s="327"/>
      <c r="O6" s="326" t="s">
        <v>236</v>
      </c>
      <c r="P6" s="326"/>
      <c r="Q6" s="326"/>
      <c r="R6" s="326"/>
      <c r="S6" s="326"/>
      <c r="T6" s="326"/>
      <c r="U6" s="155"/>
    </row>
    <row r="7" spans="2:21" ht="18.75" customHeight="1">
      <c r="B7" s="4"/>
      <c r="C7" s="299" t="s">
        <v>88</v>
      </c>
      <c r="D7" s="299"/>
      <c r="E7" s="299"/>
      <c r="F7" s="314" t="s">
        <v>1</v>
      </c>
      <c r="G7" s="314"/>
      <c r="H7" s="314"/>
      <c r="I7" s="314"/>
      <c r="J7" s="314"/>
      <c r="K7" s="314"/>
      <c r="L7" s="314"/>
      <c r="M7" s="314"/>
      <c r="N7" s="314"/>
      <c r="O7" s="313" t="s">
        <v>237</v>
      </c>
      <c r="P7" s="313"/>
      <c r="Q7" s="313"/>
      <c r="R7" s="313"/>
      <c r="S7" s="313"/>
      <c r="T7" s="313"/>
      <c r="U7" s="155"/>
    </row>
    <row r="8" spans="2:21" ht="18.75" customHeight="1">
      <c r="B8" s="8"/>
      <c r="C8" s="300" t="s">
        <v>9</v>
      </c>
      <c r="D8" s="300"/>
      <c r="E8" s="300"/>
      <c r="F8" s="362" t="s">
        <v>126</v>
      </c>
      <c r="G8" s="363"/>
      <c r="H8" s="363"/>
      <c r="I8" s="363"/>
      <c r="J8" s="363"/>
      <c r="K8" s="363"/>
      <c r="L8" s="363"/>
      <c r="M8" s="363"/>
      <c r="N8" s="364"/>
      <c r="O8" s="301" t="str">
        <f>IF(C8="HN",VLOOKUP(F8,Data!$D$2:$M$18,2,FALSE),IF(C8="HCM",VLOOKUP(F8,Data!$D$2:$M$18,3,FALSE),IF(C8="Hải Phòng",VLOOKUP(F8,Data!$D$2:$M$18,6,FALSE),VLOOKUP(F8,Data!$D$2:$M$18,7,FALSE))))</f>
        <v>07&amp;08/03/2024</v>
      </c>
      <c r="P8" s="302"/>
      <c r="Q8" s="302"/>
      <c r="R8" s="302"/>
      <c r="S8" s="302"/>
      <c r="T8" s="303"/>
      <c r="U8" s="155"/>
    </row>
    <row r="9" spans="2:21" ht="24" customHeight="1">
      <c r="B9" s="9"/>
      <c r="C9" s="300"/>
      <c r="D9" s="300"/>
      <c r="E9" s="300"/>
      <c r="F9" s="365"/>
      <c r="G9" s="366"/>
      <c r="H9" s="366"/>
      <c r="I9" s="366"/>
      <c r="J9" s="366"/>
      <c r="K9" s="366"/>
      <c r="L9" s="366"/>
      <c r="M9" s="366"/>
      <c r="N9" s="367"/>
      <c r="O9" s="304"/>
      <c r="P9" s="305"/>
      <c r="Q9" s="305"/>
      <c r="R9" s="305"/>
      <c r="S9" s="305"/>
      <c r="T9" s="306"/>
      <c r="U9" s="155"/>
    </row>
    <row r="10" spans="2:21" ht="20.25">
      <c r="B10" s="172" t="s">
        <v>150</v>
      </c>
      <c r="C10" s="10"/>
      <c r="D10" s="10"/>
      <c r="E10" s="10"/>
      <c r="F10" s="10"/>
      <c r="G10" s="10"/>
      <c r="H10" s="10"/>
      <c r="I10" s="10"/>
      <c r="J10" s="1"/>
      <c r="K10" s="1"/>
      <c r="L10" s="5"/>
      <c r="M10" s="6"/>
      <c r="N10" s="6"/>
      <c r="O10" s="6"/>
      <c r="P10" s="6"/>
      <c r="Q10" s="1"/>
      <c r="R10" s="1"/>
      <c r="S10" s="1"/>
      <c r="T10" s="1"/>
      <c r="U10" s="155"/>
    </row>
    <row r="11" spans="2:21" ht="15.75">
      <c r="B11" s="11"/>
      <c r="C11" s="12" t="s">
        <v>3</v>
      </c>
      <c r="D11" s="12"/>
      <c r="E11" s="1"/>
      <c r="F11" s="10"/>
      <c r="G11" s="10"/>
      <c r="H11" s="10"/>
      <c r="I11" s="10"/>
      <c r="J11" s="1"/>
      <c r="K11" s="1"/>
      <c r="L11" s="5"/>
      <c r="M11" s="5"/>
      <c r="N11" s="5"/>
      <c r="O11" s="6"/>
      <c r="P11" s="6"/>
      <c r="Q11" s="1"/>
      <c r="R11" s="1"/>
      <c r="S11" s="1"/>
      <c r="T11" s="1"/>
      <c r="U11" s="155"/>
    </row>
    <row r="12" spans="2:21" ht="21" customHeight="1">
      <c r="B12" s="11"/>
      <c r="C12" s="13" t="s">
        <v>4</v>
      </c>
      <c r="D12" s="13"/>
      <c r="E12" s="10"/>
      <c r="F12" s="10"/>
      <c r="G12" s="10"/>
      <c r="H12" s="10"/>
      <c r="I12" s="10"/>
      <c r="J12" s="1"/>
      <c r="K12" s="1"/>
      <c r="L12" s="5"/>
      <c r="M12" s="14"/>
      <c r="N12" s="14"/>
      <c r="O12" s="1"/>
      <c r="P12" s="1"/>
      <c r="Q12" s="1"/>
      <c r="R12" s="1"/>
      <c r="S12" s="1"/>
      <c r="T12" s="1"/>
      <c r="U12" s="155"/>
    </row>
    <row r="13" spans="2:36" ht="24" customHeight="1">
      <c r="B13" s="8"/>
      <c r="C13" s="279" t="s">
        <v>141</v>
      </c>
      <c r="D13" s="279"/>
      <c r="E13" s="274"/>
      <c r="F13" s="286" t="s">
        <v>167</v>
      </c>
      <c r="G13" s="287"/>
      <c r="H13" s="287"/>
      <c r="I13" s="287"/>
      <c r="J13" s="287"/>
      <c r="K13" s="287"/>
      <c r="L13" s="287"/>
      <c r="M13" s="287"/>
      <c r="N13" s="287"/>
      <c r="O13" s="287"/>
      <c r="P13" s="287"/>
      <c r="Q13" s="287"/>
      <c r="R13" s="287"/>
      <c r="S13" s="287"/>
      <c r="T13" s="298"/>
      <c r="U13" s="153"/>
      <c r="V13" s="152"/>
      <c r="W13" s="152"/>
      <c r="X13" s="152"/>
      <c r="Y13" s="152"/>
      <c r="Z13" s="152"/>
      <c r="AA13" s="152"/>
      <c r="AB13" s="152"/>
      <c r="AC13" s="152"/>
      <c r="AD13" s="152"/>
      <c r="AE13" s="152"/>
      <c r="AF13" s="152"/>
      <c r="AG13" s="152"/>
      <c r="AH13" s="152"/>
      <c r="AI13" s="152"/>
      <c r="AJ13" s="152"/>
    </row>
    <row r="14" spans="2:25" ht="42" customHeight="1">
      <c r="B14" s="9"/>
      <c r="C14" s="279"/>
      <c r="D14" s="279"/>
      <c r="E14" s="274"/>
      <c r="F14" s="280"/>
      <c r="G14" s="280"/>
      <c r="H14" s="280"/>
      <c r="I14" s="280"/>
      <c r="J14" s="280"/>
      <c r="K14" s="280"/>
      <c r="L14" s="280"/>
      <c r="M14" s="280"/>
      <c r="N14" s="280"/>
      <c r="O14" s="280"/>
      <c r="P14" s="280"/>
      <c r="Q14" s="280"/>
      <c r="R14" s="280"/>
      <c r="S14" s="280"/>
      <c r="T14" s="281"/>
      <c r="U14" s="16"/>
      <c r="V14" s="15"/>
      <c r="W14" s="15"/>
      <c r="X14" s="15"/>
      <c r="Y14" s="15"/>
    </row>
    <row r="15" spans="2:21" ht="33.75" customHeight="1">
      <c r="B15" s="9"/>
      <c r="C15" s="282" t="s">
        <v>173</v>
      </c>
      <c r="D15" s="283"/>
      <c r="E15" s="283"/>
      <c r="F15" s="286" t="s">
        <v>175</v>
      </c>
      <c r="G15" s="287"/>
      <c r="H15" s="287"/>
      <c r="I15" s="278"/>
      <c r="J15" s="278"/>
      <c r="K15" s="288" t="s">
        <v>177</v>
      </c>
      <c r="L15" s="290"/>
      <c r="M15" s="291"/>
      <c r="N15" s="291"/>
      <c r="O15" s="291"/>
      <c r="P15" s="291"/>
      <c r="Q15" s="291"/>
      <c r="R15" s="291"/>
      <c r="S15" s="291"/>
      <c r="T15" s="292"/>
      <c r="U15" s="17"/>
    </row>
    <row r="16" spans="2:21" ht="54" customHeight="1">
      <c r="B16" s="9"/>
      <c r="C16" s="284"/>
      <c r="D16" s="285"/>
      <c r="E16" s="285"/>
      <c r="F16" s="296"/>
      <c r="G16" s="297"/>
      <c r="H16" s="297"/>
      <c r="I16" s="297"/>
      <c r="J16" s="297"/>
      <c r="K16" s="289"/>
      <c r="L16" s="293"/>
      <c r="M16" s="294"/>
      <c r="N16" s="294"/>
      <c r="O16" s="294"/>
      <c r="P16" s="294"/>
      <c r="Q16" s="294"/>
      <c r="R16" s="294"/>
      <c r="S16" s="294"/>
      <c r="T16" s="295"/>
      <c r="U16" s="17"/>
    </row>
    <row r="17" spans="2:21" ht="28.5" customHeight="1">
      <c r="B17" s="9"/>
      <c r="C17" s="274" t="s">
        <v>143</v>
      </c>
      <c r="D17" s="274"/>
      <c r="E17" s="274"/>
      <c r="F17" s="275" t="s">
        <v>169</v>
      </c>
      <c r="G17" s="275"/>
      <c r="H17" s="275"/>
      <c r="I17" s="275"/>
      <c r="J17" s="275"/>
      <c r="K17" s="177" t="s">
        <v>163</v>
      </c>
      <c r="L17" s="276"/>
      <c r="M17" s="276"/>
      <c r="N17" s="276"/>
      <c r="O17" s="276"/>
      <c r="P17" s="276"/>
      <c r="Q17" s="276"/>
      <c r="R17" s="276"/>
      <c r="S17" s="276"/>
      <c r="T17" s="276"/>
      <c r="U17" s="17"/>
    </row>
    <row r="18" spans="2:21" ht="28.5" customHeight="1">
      <c r="B18" s="9"/>
      <c r="C18" s="274"/>
      <c r="D18" s="274"/>
      <c r="E18" s="274"/>
      <c r="F18" s="277"/>
      <c r="G18" s="277"/>
      <c r="H18" s="277"/>
      <c r="I18" s="277"/>
      <c r="J18" s="277"/>
      <c r="K18" s="177" t="s">
        <v>164</v>
      </c>
      <c r="L18" s="276"/>
      <c r="M18" s="276"/>
      <c r="N18" s="276"/>
      <c r="O18" s="276"/>
      <c r="P18" s="276"/>
      <c r="Q18" s="276"/>
      <c r="R18" s="276"/>
      <c r="S18" s="276"/>
      <c r="T18" s="276"/>
      <c r="U18" s="17"/>
    </row>
    <row r="19" spans="2:21" ht="28.5" customHeight="1">
      <c r="B19" s="9"/>
      <c r="C19" s="274" t="s">
        <v>174</v>
      </c>
      <c r="D19" s="274"/>
      <c r="E19" s="274"/>
      <c r="F19" s="278" t="s">
        <v>176</v>
      </c>
      <c r="G19" s="278"/>
      <c r="H19" s="278"/>
      <c r="I19" s="278"/>
      <c r="J19" s="278"/>
      <c r="K19" s="178" t="s">
        <v>178</v>
      </c>
      <c r="L19" s="276"/>
      <c r="M19" s="276"/>
      <c r="N19" s="276"/>
      <c r="O19" s="276"/>
      <c r="P19" s="276"/>
      <c r="Q19" s="276"/>
      <c r="R19" s="276"/>
      <c r="S19" s="276"/>
      <c r="T19" s="276"/>
      <c r="U19" s="17"/>
    </row>
    <row r="20" spans="2:21" ht="28.5" customHeight="1">
      <c r="B20" s="9"/>
      <c r="C20" s="274"/>
      <c r="D20" s="274"/>
      <c r="E20" s="274"/>
      <c r="F20" s="277"/>
      <c r="G20" s="277"/>
      <c r="H20" s="277"/>
      <c r="I20" s="277"/>
      <c r="J20" s="277"/>
      <c r="K20" s="178" t="s">
        <v>179</v>
      </c>
      <c r="L20" s="276"/>
      <c r="M20" s="276"/>
      <c r="N20" s="276"/>
      <c r="O20" s="276"/>
      <c r="P20" s="276"/>
      <c r="Q20" s="276"/>
      <c r="R20" s="276"/>
      <c r="S20" s="276"/>
      <c r="T20" s="276"/>
      <c r="U20" s="17"/>
    </row>
    <row r="21" spans="2:21" ht="23.25" customHeight="1">
      <c r="B21" s="22"/>
      <c r="C21" s="271" t="s">
        <v>279</v>
      </c>
      <c r="D21" s="272"/>
      <c r="E21" s="272"/>
      <c r="F21" s="272"/>
      <c r="G21" s="272"/>
      <c r="H21" s="272"/>
      <c r="I21" s="272"/>
      <c r="J21" s="272"/>
      <c r="K21" s="272"/>
      <c r="L21" s="272"/>
      <c r="M21" s="272"/>
      <c r="N21" s="273"/>
      <c r="O21" s="268" t="s">
        <v>277</v>
      </c>
      <c r="P21" s="269"/>
      <c r="Q21" s="269"/>
      <c r="R21" s="269"/>
      <c r="S21" s="269"/>
      <c r="T21" s="270"/>
      <c r="U21" s="27"/>
    </row>
    <row r="22" spans="2:21" ht="39.75" customHeight="1">
      <c r="B22" s="20"/>
      <c r="C22" s="271" t="s">
        <v>245</v>
      </c>
      <c r="D22" s="272"/>
      <c r="E22" s="272"/>
      <c r="F22" s="272"/>
      <c r="G22" s="272"/>
      <c r="H22" s="272"/>
      <c r="I22" s="272"/>
      <c r="J22" s="272"/>
      <c r="K22" s="272"/>
      <c r="L22" s="272"/>
      <c r="M22" s="272"/>
      <c r="N22" s="273"/>
      <c r="O22" s="201" t="s">
        <v>272</v>
      </c>
      <c r="P22" s="377" t="s">
        <v>180</v>
      </c>
      <c r="Q22" s="264"/>
      <c r="R22" s="264"/>
      <c r="S22" s="264"/>
      <c r="T22" s="265"/>
      <c r="U22" s="21"/>
    </row>
    <row r="23" spans="2:21" ht="29.25" customHeight="1">
      <c r="B23" s="172" t="s">
        <v>181</v>
      </c>
      <c r="C23" s="10"/>
      <c r="D23" s="10"/>
      <c r="E23" s="10"/>
      <c r="F23" s="1"/>
      <c r="G23" s="1"/>
      <c r="H23" s="1"/>
      <c r="I23" s="1"/>
      <c r="J23" s="1"/>
      <c r="K23" s="1"/>
      <c r="L23" s="1"/>
      <c r="M23" s="1"/>
      <c r="N23" s="1"/>
      <c r="O23" s="1"/>
      <c r="P23" s="1"/>
      <c r="Q23" s="1"/>
      <c r="R23" s="1"/>
      <c r="S23" s="1"/>
      <c r="T23" s="1"/>
      <c r="U23" s="7"/>
    </row>
    <row r="24" spans="2:21" ht="33" customHeight="1">
      <c r="B24" s="9"/>
      <c r="C24" s="262" t="s">
        <v>6</v>
      </c>
      <c r="D24" s="262" t="s">
        <v>40</v>
      </c>
      <c r="E24" s="210" t="s">
        <v>182</v>
      </c>
      <c r="F24" s="210" t="s">
        <v>183</v>
      </c>
      <c r="G24" s="212"/>
      <c r="H24" s="210" t="s">
        <v>184</v>
      </c>
      <c r="I24" s="212"/>
      <c r="J24" s="223" t="s">
        <v>185</v>
      </c>
      <c r="K24" s="224"/>
      <c r="L24" s="223" t="s">
        <v>244</v>
      </c>
      <c r="M24" s="224"/>
      <c r="N24" s="225"/>
      <c r="O24" s="210" t="s">
        <v>233</v>
      </c>
      <c r="P24" s="211"/>
      <c r="Q24" s="211"/>
      <c r="R24" s="211"/>
      <c r="S24" s="211"/>
      <c r="T24" s="212"/>
      <c r="U24" s="32"/>
    </row>
    <row r="25" spans="2:21" ht="31.5" customHeight="1">
      <c r="B25" s="9"/>
      <c r="C25" s="263"/>
      <c r="D25" s="263"/>
      <c r="E25" s="213"/>
      <c r="F25" s="213"/>
      <c r="G25" s="215"/>
      <c r="H25" s="213"/>
      <c r="I25" s="215"/>
      <c r="J25" s="175" t="s">
        <v>186</v>
      </c>
      <c r="K25" s="176" t="s">
        <v>160</v>
      </c>
      <c r="L25" s="238" t="s">
        <v>231</v>
      </c>
      <c r="M25" s="238"/>
      <c r="N25" s="192" t="s">
        <v>232</v>
      </c>
      <c r="O25" s="213"/>
      <c r="P25" s="214"/>
      <c r="Q25" s="214"/>
      <c r="R25" s="214"/>
      <c r="S25" s="214"/>
      <c r="T25" s="215"/>
      <c r="U25" s="32"/>
    </row>
    <row r="26" spans="2:21" ht="30" customHeight="1">
      <c r="B26" s="9"/>
      <c r="C26" s="156">
        <v>1</v>
      </c>
      <c r="D26" s="134"/>
      <c r="E26" s="148"/>
      <c r="F26" s="335"/>
      <c r="G26" s="336"/>
      <c r="H26" s="207"/>
      <c r="I26" s="208"/>
      <c r="J26" s="135"/>
      <c r="K26" s="135"/>
      <c r="L26" s="328">
        <f>IF($E26="","",VLOOKUP($F$8,Data!$D$3:$J$17,7,0))</f>
      </c>
      <c r="M26" s="329"/>
      <c r="N26" s="193">
        <f>IF($E26="","",VLOOKUP($F$8,Data!$D$3:$L$17,9,0))</f>
      </c>
      <c r="O26" s="187"/>
      <c r="P26" s="187"/>
      <c r="Q26" s="187"/>
      <c r="R26" s="187"/>
      <c r="S26" s="187"/>
      <c r="T26" s="188"/>
      <c r="U26" s="16"/>
    </row>
    <row r="27" spans="2:21" ht="30" customHeight="1">
      <c r="B27" s="9"/>
      <c r="C27" s="156">
        <v>2</v>
      </c>
      <c r="D27" s="134"/>
      <c r="E27" s="148"/>
      <c r="F27" s="335"/>
      <c r="G27" s="336"/>
      <c r="H27" s="335"/>
      <c r="I27" s="336"/>
      <c r="J27" s="135"/>
      <c r="K27" s="135"/>
      <c r="L27" s="328">
        <f>IF($E27="","",VLOOKUP($F$8,Data!$D$3:$J$17,7,0))</f>
      </c>
      <c r="M27" s="329"/>
      <c r="N27" s="193">
        <f>IF($E27="","",VLOOKUP($F$8,Data!$D$3:$L$17,9,0))</f>
      </c>
      <c r="O27" s="189"/>
      <c r="P27" s="189"/>
      <c r="Q27" s="189"/>
      <c r="R27" s="189"/>
      <c r="S27" s="189"/>
      <c r="T27" s="190"/>
      <c r="U27" s="16"/>
    </row>
    <row r="28" spans="2:21" ht="30" customHeight="1">
      <c r="B28" s="9"/>
      <c r="C28" s="156">
        <v>3</v>
      </c>
      <c r="D28" s="134"/>
      <c r="E28" s="148"/>
      <c r="F28" s="335"/>
      <c r="G28" s="336"/>
      <c r="H28" s="335"/>
      <c r="I28" s="336"/>
      <c r="J28" s="135"/>
      <c r="K28" s="135"/>
      <c r="L28" s="328">
        <f>IF($E28="","",VLOOKUP($F$8,Data!$D$3:$J$17,7,0))</f>
      </c>
      <c r="M28" s="329"/>
      <c r="N28" s="193">
        <f>IF($E28="","",VLOOKUP($F$8,Data!$D$3:$L$17,9,0))</f>
      </c>
      <c r="O28" s="189"/>
      <c r="P28" s="189"/>
      <c r="Q28" s="189"/>
      <c r="R28" s="189"/>
      <c r="S28" s="189"/>
      <c r="T28" s="190"/>
      <c r="U28" s="16"/>
    </row>
    <row r="29" spans="2:21" ht="30" customHeight="1">
      <c r="B29" s="9"/>
      <c r="C29" s="156">
        <v>4</v>
      </c>
      <c r="D29" s="134"/>
      <c r="E29" s="148"/>
      <c r="F29" s="335"/>
      <c r="G29" s="336"/>
      <c r="H29" s="335"/>
      <c r="I29" s="336"/>
      <c r="J29" s="135"/>
      <c r="K29" s="135"/>
      <c r="L29" s="328">
        <f>IF($E29="","",VLOOKUP($F$8,Data!$D$3:$J$17,7,0))</f>
      </c>
      <c r="M29" s="329"/>
      <c r="N29" s="193">
        <f>IF($E29="","",VLOOKUP($F$8,Data!$D$3:$L$17,9,0))</f>
      </c>
      <c r="O29" s="189"/>
      <c r="P29" s="189"/>
      <c r="Q29" s="189"/>
      <c r="R29" s="189"/>
      <c r="S29" s="189"/>
      <c r="T29" s="190"/>
      <c r="U29" s="16"/>
    </row>
    <row r="30" spans="2:21" ht="30" customHeight="1">
      <c r="B30" s="9"/>
      <c r="C30" s="156">
        <v>5</v>
      </c>
      <c r="D30" s="134"/>
      <c r="E30" s="148"/>
      <c r="F30" s="335"/>
      <c r="G30" s="336"/>
      <c r="H30" s="335"/>
      <c r="I30" s="336"/>
      <c r="J30" s="135"/>
      <c r="K30" s="135"/>
      <c r="L30" s="328">
        <f>IF($E30="","",VLOOKUP($F$8,Data!$D$3:$J$17,7,0))</f>
      </c>
      <c r="M30" s="329"/>
      <c r="N30" s="193">
        <f>IF($E30="","",VLOOKUP($F$8,Data!$D$3:$L$17,9,0))</f>
      </c>
      <c r="O30" s="189"/>
      <c r="P30" s="189"/>
      <c r="Q30" s="189"/>
      <c r="R30" s="189"/>
      <c r="S30" s="189"/>
      <c r="T30" s="190"/>
      <c r="U30" s="16"/>
    </row>
    <row r="31" spans="2:21" ht="30" customHeight="1">
      <c r="B31" s="9"/>
      <c r="C31" s="156">
        <v>6</v>
      </c>
      <c r="D31" s="134"/>
      <c r="E31" s="148"/>
      <c r="F31" s="335"/>
      <c r="G31" s="336"/>
      <c r="H31" s="335"/>
      <c r="I31" s="336"/>
      <c r="J31" s="135"/>
      <c r="K31" s="135"/>
      <c r="L31" s="328">
        <f>IF($E31="","",VLOOKUP($F$8,Data!$D$3:$J$17,7,0))</f>
      </c>
      <c r="M31" s="329"/>
      <c r="N31" s="193">
        <f>IF($E31="","",VLOOKUP($F$8,Data!$D$3:$L$17,9,0))</f>
      </c>
      <c r="O31" s="189"/>
      <c r="P31" s="189"/>
      <c r="Q31" s="189"/>
      <c r="R31" s="189"/>
      <c r="S31" s="189"/>
      <c r="T31" s="190"/>
      <c r="U31" s="16"/>
    </row>
    <row r="32" spans="2:21" ht="30" customHeight="1">
      <c r="B32" s="9"/>
      <c r="C32" s="156">
        <v>7</v>
      </c>
      <c r="D32" s="134"/>
      <c r="E32" s="148"/>
      <c r="F32" s="335"/>
      <c r="G32" s="336"/>
      <c r="H32" s="335"/>
      <c r="I32" s="336"/>
      <c r="J32" s="135"/>
      <c r="K32" s="135"/>
      <c r="L32" s="328">
        <f>IF($E32="","",VLOOKUP($F$8,Data!$D$3:$J$17,7,0))</f>
      </c>
      <c r="M32" s="329"/>
      <c r="N32" s="193">
        <f>IF($E32="","",VLOOKUP($F$8,Data!$D$3:$L$17,9,0))</f>
      </c>
      <c r="O32" s="189"/>
      <c r="P32" s="189"/>
      <c r="Q32" s="189"/>
      <c r="R32" s="189"/>
      <c r="S32" s="189"/>
      <c r="T32" s="190"/>
      <c r="U32" s="16"/>
    </row>
    <row r="33" spans="2:21" ht="30" customHeight="1">
      <c r="B33" s="9"/>
      <c r="C33" s="156">
        <v>8</v>
      </c>
      <c r="D33" s="134"/>
      <c r="E33" s="148"/>
      <c r="F33" s="335"/>
      <c r="G33" s="336"/>
      <c r="H33" s="335"/>
      <c r="I33" s="336"/>
      <c r="J33" s="135"/>
      <c r="K33" s="135"/>
      <c r="L33" s="328">
        <f>IF($E33="","",VLOOKUP($F$8,Data!$D$3:$J$17,7,0))</f>
      </c>
      <c r="M33" s="329"/>
      <c r="N33" s="193">
        <f>IF($E33="","",VLOOKUP($F$8,Data!$D$3:$L$17,9,0))</f>
      </c>
      <c r="O33" s="189"/>
      <c r="P33" s="189"/>
      <c r="Q33" s="189"/>
      <c r="R33" s="189"/>
      <c r="S33" s="189"/>
      <c r="T33" s="190"/>
      <c r="U33" s="16"/>
    </row>
    <row r="34" spans="2:21" ht="30" customHeight="1">
      <c r="B34" s="9"/>
      <c r="C34" s="156">
        <v>9</v>
      </c>
      <c r="D34" s="134"/>
      <c r="E34" s="148"/>
      <c r="F34" s="335"/>
      <c r="G34" s="336"/>
      <c r="H34" s="335"/>
      <c r="I34" s="336"/>
      <c r="J34" s="135"/>
      <c r="K34" s="135"/>
      <c r="L34" s="328">
        <f>IF($E34="","",VLOOKUP($F$8,Data!$D$3:$J$17,7,0))</f>
      </c>
      <c r="M34" s="329"/>
      <c r="N34" s="193">
        <f>IF($E34="","",VLOOKUP($F$8,Data!$D$3:$L$17,9,0))</f>
      </c>
      <c r="O34" s="189"/>
      <c r="P34" s="189"/>
      <c r="Q34" s="189"/>
      <c r="R34" s="189"/>
      <c r="S34" s="189"/>
      <c r="T34" s="190"/>
      <c r="U34" s="16"/>
    </row>
    <row r="35" spans="2:21" ht="30" customHeight="1">
      <c r="B35" s="9"/>
      <c r="C35" s="156">
        <v>10</v>
      </c>
      <c r="D35" s="134"/>
      <c r="E35" s="148"/>
      <c r="F35" s="335"/>
      <c r="G35" s="336"/>
      <c r="H35" s="335"/>
      <c r="I35" s="336"/>
      <c r="J35" s="135"/>
      <c r="K35" s="135"/>
      <c r="L35" s="328">
        <f>IF($E35="","",VLOOKUP($F$8,Data!$D$3:$J$17,7,0))</f>
      </c>
      <c r="M35" s="329"/>
      <c r="N35" s="193">
        <f>IF($E35="","",VLOOKUP($F$8,Data!$D$3:$L$17,9,0))</f>
      </c>
      <c r="O35" s="189"/>
      <c r="P35" s="189"/>
      <c r="Q35" s="189"/>
      <c r="R35" s="189"/>
      <c r="S35" s="189"/>
      <c r="T35" s="190"/>
      <c r="U35" s="16"/>
    </row>
    <row r="36" spans="2:21" ht="30" customHeight="1">
      <c r="B36" s="9"/>
      <c r="C36" s="156">
        <v>11</v>
      </c>
      <c r="D36" s="134"/>
      <c r="E36" s="148"/>
      <c r="F36" s="335"/>
      <c r="G36" s="336"/>
      <c r="H36" s="335"/>
      <c r="I36" s="336"/>
      <c r="J36" s="135"/>
      <c r="K36" s="135"/>
      <c r="L36" s="328">
        <f>IF($E36="","",VLOOKUP($F$8,Data!$D$3:$J$17,7,0))</f>
      </c>
      <c r="M36" s="329"/>
      <c r="N36" s="193">
        <f>IF($E36="","",VLOOKUP($F$8,Data!$D$3:$L$17,9,0))</f>
      </c>
      <c r="O36" s="189"/>
      <c r="P36" s="189"/>
      <c r="Q36" s="189"/>
      <c r="R36" s="189"/>
      <c r="S36" s="189"/>
      <c r="T36" s="190"/>
      <c r="U36" s="16"/>
    </row>
    <row r="37" spans="2:21" ht="30" customHeight="1">
      <c r="B37" s="9"/>
      <c r="C37" s="156">
        <v>12</v>
      </c>
      <c r="D37" s="134"/>
      <c r="E37" s="148"/>
      <c r="F37" s="335"/>
      <c r="G37" s="336"/>
      <c r="H37" s="335"/>
      <c r="I37" s="336"/>
      <c r="J37" s="135"/>
      <c r="K37" s="135"/>
      <c r="L37" s="328">
        <f>IF($E37="","",VLOOKUP($F$8,Data!$D$3:$J$17,7,0))</f>
      </c>
      <c r="M37" s="329"/>
      <c r="N37" s="193">
        <f>IF($E37="","",VLOOKUP($F$8,Data!$D$3:$L$17,9,0))</f>
      </c>
      <c r="O37" s="189"/>
      <c r="P37" s="189"/>
      <c r="Q37" s="189"/>
      <c r="R37" s="189"/>
      <c r="S37" s="189"/>
      <c r="T37" s="190"/>
      <c r="U37" s="16"/>
    </row>
    <row r="38" spans="2:21" ht="30" customHeight="1">
      <c r="B38" s="9"/>
      <c r="C38" s="235" t="str">
        <f>"Thuế VAT "&amp;Data!C51*100&amp;"%"</f>
        <v>Thuế VAT 8%</v>
      </c>
      <c r="D38" s="236"/>
      <c r="E38" s="236"/>
      <c r="F38" s="236"/>
      <c r="G38" s="236"/>
      <c r="H38" s="236"/>
      <c r="I38" s="236"/>
      <c r="J38" s="236"/>
      <c r="K38" s="237"/>
      <c r="L38" s="266">
        <f>SUM(L26:L37)*Data!C51</f>
        <v>0</v>
      </c>
      <c r="M38" s="267"/>
      <c r="N38" s="194">
        <f>SUM(N26:N37)*Data!C51</f>
        <v>0</v>
      </c>
      <c r="O38" s="189"/>
      <c r="P38" s="189"/>
      <c r="Q38" s="189"/>
      <c r="R38" s="189"/>
      <c r="S38" s="189"/>
      <c r="T38" s="190"/>
      <c r="U38" s="16"/>
    </row>
    <row r="39" spans="2:21" ht="19.5" customHeight="1">
      <c r="B39" s="9"/>
      <c r="C39" s="330" t="s">
        <v>235</v>
      </c>
      <c r="D39" s="331"/>
      <c r="E39" s="331"/>
      <c r="F39" s="331"/>
      <c r="G39" s="331"/>
      <c r="H39" s="331"/>
      <c r="I39" s="331"/>
      <c r="J39" s="331"/>
      <c r="K39" s="332"/>
      <c r="L39" s="333">
        <f>SUM(L26:L37)+L38</f>
        <v>0</v>
      </c>
      <c r="M39" s="334"/>
      <c r="N39" s="195">
        <f>SUM(N26:N37)+N38</f>
        <v>0</v>
      </c>
      <c r="O39" s="196"/>
      <c r="P39" s="196"/>
      <c r="Q39" s="196"/>
      <c r="R39" s="196"/>
      <c r="S39" s="196"/>
      <c r="T39" s="197"/>
      <c r="U39" s="7"/>
    </row>
    <row r="40" spans="2:21" ht="27" customHeight="1">
      <c r="B40" s="172" t="s">
        <v>152</v>
      </c>
      <c r="C40" s="10"/>
      <c r="D40" s="10"/>
      <c r="E40" s="10"/>
      <c r="F40" s="1"/>
      <c r="G40" s="1"/>
      <c r="H40" s="1"/>
      <c r="I40" s="1"/>
      <c r="J40" s="1"/>
      <c r="K40" s="1"/>
      <c r="L40" s="1"/>
      <c r="M40" s="1"/>
      <c r="N40" s="1"/>
      <c r="O40" s="1"/>
      <c r="P40" s="1"/>
      <c r="Q40" s="1"/>
      <c r="R40" s="1"/>
      <c r="S40" s="1"/>
      <c r="T40" s="1"/>
      <c r="U40" s="7"/>
    </row>
    <row r="41" spans="2:21" ht="24.75" customHeight="1">
      <c r="B41" s="9"/>
      <c r="C41" s="223" t="s">
        <v>155</v>
      </c>
      <c r="D41" s="224"/>
      <c r="E41" s="224"/>
      <c r="F41" s="224"/>
      <c r="G41" s="224"/>
      <c r="H41" s="224"/>
      <c r="I41" s="224"/>
      <c r="J41" s="224"/>
      <c r="K41" s="224"/>
      <c r="L41" s="224"/>
      <c r="M41" s="224"/>
      <c r="N41" s="224"/>
      <c r="O41" s="224"/>
      <c r="P41" s="224"/>
      <c r="Q41" s="224"/>
      <c r="R41" s="224"/>
      <c r="S41" s="224"/>
      <c r="T41" s="225"/>
      <c r="U41" s="33"/>
    </row>
    <row r="42" spans="2:21" ht="29.25" customHeight="1">
      <c r="B42" s="9"/>
      <c r="C42" s="368"/>
      <c r="D42" s="369"/>
      <c r="E42" s="369"/>
      <c r="F42" s="369"/>
      <c r="G42" s="369"/>
      <c r="H42" s="369"/>
      <c r="I42" s="369"/>
      <c r="J42" s="369"/>
      <c r="K42" s="369"/>
      <c r="L42" s="369"/>
      <c r="M42" s="369"/>
      <c r="N42" s="369"/>
      <c r="O42" s="369"/>
      <c r="P42" s="369"/>
      <c r="Q42" s="369"/>
      <c r="R42" s="369"/>
      <c r="S42" s="369"/>
      <c r="T42" s="370"/>
      <c r="U42" s="21"/>
    </row>
    <row r="43" spans="2:21" ht="15">
      <c r="B43" s="9"/>
      <c r="C43" s="371"/>
      <c r="D43" s="372"/>
      <c r="E43" s="372"/>
      <c r="F43" s="372"/>
      <c r="G43" s="372"/>
      <c r="H43" s="372"/>
      <c r="I43" s="372"/>
      <c r="J43" s="372"/>
      <c r="K43" s="372"/>
      <c r="L43" s="372"/>
      <c r="M43" s="372"/>
      <c r="N43" s="372"/>
      <c r="O43" s="372"/>
      <c r="P43" s="372"/>
      <c r="Q43" s="372"/>
      <c r="R43" s="372"/>
      <c r="S43" s="372"/>
      <c r="T43" s="373"/>
      <c r="U43" s="21"/>
    </row>
    <row r="44" spans="2:21" ht="16.5" customHeight="1">
      <c r="B44" s="9"/>
      <c r="C44" s="371"/>
      <c r="D44" s="372"/>
      <c r="E44" s="372"/>
      <c r="F44" s="372"/>
      <c r="G44" s="372"/>
      <c r="H44" s="372"/>
      <c r="I44" s="372"/>
      <c r="J44" s="372"/>
      <c r="K44" s="372"/>
      <c r="L44" s="372"/>
      <c r="M44" s="372"/>
      <c r="N44" s="372"/>
      <c r="O44" s="372"/>
      <c r="P44" s="372"/>
      <c r="Q44" s="372"/>
      <c r="R44" s="372"/>
      <c r="S44" s="372"/>
      <c r="T44" s="373"/>
      <c r="U44" s="21"/>
    </row>
    <row r="45" spans="2:21" ht="15">
      <c r="B45" s="9"/>
      <c r="C45" s="374"/>
      <c r="D45" s="375"/>
      <c r="E45" s="375"/>
      <c r="F45" s="375"/>
      <c r="G45" s="375"/>
      <c r="H45" s="375"/>
      <c r="I45" s="375"/>
      <c r="J45" s="375"/>
      <c r="K45" s="375"/>
      <c r="L45" s="375"/>
      <c r="M45" s="375"/>
      <c r="N45" s="375"/>
      <c r="O45" s="375"/>
      <c r="P45" s="375"/>
      <c r="Q45" s="375"/>
      <c r="R45" s="375"/>
      <c r="S45" s="375"/>
      <c r="T45" s="376"/>
      <c r="U45" s="34"/>
    </row>
    <row r="46" spans="2:21" ht="6.75" customHeight="1">
      <c r="B46" s="9"/>
      <c r="C46" s="35"/>
      <c r="D46" s="35"/>
      <c r="E46" s="35"/>
      <c r="F46" s="35"/>
      <c r="G46" s="35"/>
      <c r="H46" s="35"/>
      <c r="I46" s="35"/>
      <c r="J46" s="35"/>
      <c r="K46" s="35"/>
      <c r="L46" s="35"/>
      <c r="M46" s="35"/>
      <c r="N46" s="35"/>
      <c r="O46" s="35"/>
      <c r="P46" s="35"/>
      <c r="Q46" s="35"/>
      <c r="R46" s="35"/>
      <c r="S46" s="35"/>
      <c r="T46" s="35"/>
      <c r="U46" s="36"/>
    </row>
    <row r="47" spans="2:21" ht="24" customHeight="1">
      <c r="B47" s="172" t="s">
        <v>153</v>
      </c>
      <c r="C47" s="10"/>
      <c r="D47" s="10"/>
      <c r="E47" s="10"/>
      <c r="F47" s="1"/>
      <c r="G47" s="1"/>
      <c r="H47" s="1"/>
      <c r="I47" s="1"/>
      <c r="J47" s="1"/>
      <c r="K47" s="1"/>
      <c r="L47" s="1"/>
      <c r="M47" s="1"/>
      <c r="N47" s="1"/>
      <c r="O47" s="1"/>
      <c r="P47" s="1"/>
      <c r="Q47" s="1"/>
      <c r="R47" s="1"/>
      <c r="S47" s="1"/>
      <c r="T47" s="1"/>
      <c r="U47" s="7"/>
    </row>
    <row r="48" spans="2:21" ht="15" customHeight="1">
      <c r="B48" s="9"/>
      <c r="C48" s="216" t="s">
        <v>145</v>
      </c>
      <c r="D48" s="217"/>
      <c r="E48" s="217"/>
      <c r="F48" s="261">
        <v>1250712377</v>
      </c>
      <c r="G48" s="261"/>
      <c r="H48" s="261"/>
      <c r="I48" s="261"/>
      <c r="J48" s="261"/>
      <c r="K48" s="261"/>
      <c r="L48" s="261"/>
      <c r="M48" s="261"/>
      <c r="N48" s="261"/>
      <c r="O48" s="261"/>
      <c r="P48" s="261"/>
      <c r="Q48" s="261"/>
      <c r="R48" s="261"/>
      <c r="S48" s="261"/>
      <c r="T48" s="261"/>
      <c r="U48" s="37"/>
    </row>
    <row r="49" spans="2:21" ht="18" customHeight="1">
      <c r="B49" s="9"/>
      <c r="C49" s="216"/>
      <c r="D49" s="217"/>
      <c r="E49" s="217"/>
      <c r="F49" s="261"/>
      <c r="G49" s="261"/>
      <c r="H49" s="261"/>
      <c r="I49" s="261"/>
      <c r="J49" s="261"/>
      <c r="K49" s="261"/>
      <c r="L49" s="261"/>
      <c r="M49" s="261"/>
      <c r="N49" s="261"/>
      <c r="O49" s="261"/>
      <c r="P49" s="261"/>
      <c r="Q49" s="261"/>
      <c r="R49" s="261"/>
      <c r="S49" s="261"/>
      <c r="T49" s="261"/>
      <c r="U49" s="37"/>
    </row>
    <row r="50" spans="2:21" ht="15" customHeight="1">
      <c r="B50" s="9"/>
      <c r="C50" s="216" t="s">
        <v>146</v>
      </c>
      <c r="D50" s="217"/>
      <c r="E50" s="217"/>
      <c r="F50" s="218" t="s">
        <v>7</v>
      </c>
      <c r="G50" s="218"/>
      <c r="H50" s="218"/>
      <c r="I50" s="218"/>
      <c r="J50" s="218"/>
      <c r="K50" s="218"/>
      <c r="L50" s="218"/>
      <c r="M50" s="218"/>
      <c r="N50" s="218"/>
      <c r="O50" s="218"/>
      <c r="P50" s="218"/>
      <c r="Q50" s="218"/>
      <c r="R50" s="218"/>
      <c r="S50" s="218"/>
      <c r="T50" s="218"/>
      <c r="U50" s="32"/>
    </row>
    <row r="51" spans="2:21" ht="17.25" customHeight="1">
      <c r="B51" s="9"/>
      <c r="C51" s="216"/>
      <c r="D51" s="217"/>
      <c r="E51" s="217"/>
      <c r="F51" s="218"/>
      <c r="G51" s="218"/>
      <c r="H51" s="218"/>
      <c r="I51" s="218"/>
      <c r="J51" s="218"/>
      <c r="K51" s="218"/>
      <c r="L51" s="218"/>
      <c r="M51" s="218"/>
      <c r="N51" s="218"/>
      <c r="O51" s="218"/>
      <c r="P51" s="218"/>
      <c r="Q51" s="218"/>
      <c r="R51" s="218"/>
      <c r="S51" s="218"/>
      <c r="T51" s="218"/>
      <c r="U51" s="32"/>
    </row>
    <row r="52" spans="2:21" ht="15" customHeight="1">
      <c r="B52" s="9"/>
      <c r="C52" s="216" t="s">
        <v>147</v>
      </c>
      <c r="D52" s="217"/>
      <c r="E52" s="217"/>
      <c r="F52" s="218" t="s">
        <v>48</v>
      </c>
      <c r="G52" s="218"/>
      <c r="H52" s="218"/>
      <c r="I52" s="218"/>
      <c r="J52" s="218"/>
      <c r="K52" s="218"/>
      <c r="L52" s="218"/>
      <c r="M52" s="218"/>
      <c r="N52" s="218"/>
      <c r="O52" s="218"/>
      <c r="P52" s="218"/>
      <c r="Q52" s="218"/>
      <c r="R52" s="218"/>
      <c r="S52" s="218"/>
      <c r="T52" s="218"/>
      <c r="U52" s="32"/>
    </row>
    <row r="53" spans="2:21" ht="15.75" customHeight="1">
      <c r="B53" s="9"/>
      <c r="C53" s="216"/>
      <c r="D53" s="217"/>
      <c r="E53" s="217"/>
      <c r="F53" s="218"/>
      <c r="G53" s="218"/>
      <c r="H53" s="218"/>
      <c r="I53" s="218"/>
      <c r="J53" s="218"/>
      <c r="K53" s="218"/>
      <c r="L53" s="218"/>
      <c r="M53" s="218"/>
      <c r="N53" s="218"/>
      <c r="O53" s="218"/>
      <c r="P53" s="218"/>
      <c r="Q53" s="218"/>
      <c r="R53" s="218"/>
      <c r="S53" s="218"/>
      <c r="T53" s="218"/>
      <c r="U53" s="32"/>
    </row>
    <row r="54" spans="2:21" ht="15" customHeight="1">
      <c r="B54" s="9"/>
      <c r="C54" s="216" t="s">
        <v>148</v>
      </c>
      <c r="D54" s="217"/>
      <c r="E54" s="217"/>
      <c r="F54" s="252">
        <f>IF(C8="HN",VLOOKUP(F8,Data!$D$2:$M$18,4,FALSE),IF(C8="HCM",VLOOKUP(F8,Data!$D$2:$M$18,5,FALSE)))</f>
        <v>45359</v>
      </c>
      <c r="G54" s="256" t="s">
        <v>278</v>
      </c>
      <c r="H54" s="256"/>
      <c r="I54" s="254">
        <f>DATEVALUE(TEXT(IF(C8="HN",VLOOKUP(F8,Data!$D$2:$M$18,4,FALSE),IF(C8="HCM",VLOOKUP(F8,Data!$D$2:$M$18,5,FALSE))),"MM/DD/YYYY"))+7</f>
        <v>45366</v>
      </c>
      <c r="J54" s="203"/>
      <c r="K54" s="203"/>
      <c r="L54" s="203"/>
      <c r="M54" s="203"/>
      <c r="N54" s="203"/>
      <c r="O54" s="203"/>
      <c r="P54" s="203"/>
      <c r="Q54" s="203"/>
      <c r="R54" s="203"/>
      <c r="S54" s="203"/>
      <c r="T54" s="204"/>
      <c r="U54" s="32"/>
    </row>
    <row r="55" spans="2:21" ht="18" customHeight="1">
      <c r="B55" s="9"/>
      <c r="C55" s="216"/>
      <c r="D55" s="217"/>
      <c r="E55" s="217"/>
      <c r="F55" s="253"/>
      <c r="G55" s="257"/>
      <c r="H55" s="257"/>
      <c r="I55" s="255"/>
      <c r="J55" s="205"/>
      <c r="K55" s="205"/>
      <c r="L55" s="205"/>
      <c r="M55" s="205"/>
      <c r="N55" s="205"/>
      <c r="O55" s="205"/>
      <c r="P55" s="205"/>
      <c r="Q55" s="205"/>
      <c r="R55" s="205"/>
      <c r="S55" s="205"/>
      <c r="T55" s="206"/>
      <c r="U55" s="32"/>
    </row>
    <row r="56" spans="2:21" ht="33" customHeight="1">
      <c r="B56" s="9"/>
      <c r="C56" s="242" t="s">
        <v>281</v>
      </c>
      <c r="D56" s="243"/>
      <c r="E56" s="243"/>
      <c r="F56" s="378"/>
      <c r="G56" s="379"/>
      <c r="H56" s="379"/>
      <c r="I56" s="379"/>
      <c r="J56" s="379"/>
      <c r="K56" s="379"/>
      <c r="L56" s="379"/>
      <c r="M56" s="379"/>
      <c r="N56" s="379"/>
      <c r="O56" s="379"/>
      <c r="P56" s="379"/>
      <c r="Q56" s="379"/>
      <c r="R56" s="379"/>
      <c r="S56" s="379"/>
      <c r="T56" s="380"/>
      <c r="U56" s="94"/>
    </row>
    <row r="57" spans="2:21" ht="42.75" customHeight="1">
      <c r="B57" s="9"/>
      <c r="C57" s="244"/>
      <c r="D57" s="245"/>
      <c r="E57" s="245"/>
      <c r="F57" s="381"/>
      <c r="G57" s="382"/>
      <c r="H57" s="382"/>
      <c r="I57" s="382"/>
      <c r="J57" s="382"/>
      <c r="K57" s="382"/>
      <c r="L57" s="382"/>
      <c r="M57" s="382"/>
      <c r="N57" s="382"/>
      <c r="O57" s="382"/>
      <c r="P57" s="382"/>
      <c r="Q57" s="382"/>
      <c r="R57" s="382"/>
      <c r="S57" s="382"/>
      <c r="T57" s="383"/>
      <c r="U57" s="94"/>
    </row>
    <row r="58" spans="2:21" ht="7.5" customHeight="1">
      <c r="B58" s="9"/>
      <c r="C58" s="1"/>
      <c r="D58" s="1"/>
      <c r="E58" s="1"/>
      <c r="F58" s="1"/>
      <c r="G58" s="1"/>
      <c r="H58" s="1"/>
      <c r="I58" s="1"/>
      <c r="J58" s="1"/>
      <c r="K58" s="1"/>
      <c r="L58" s="1"/>
      <c r="M58" s="1"/>
      <c r="N58" s="1"/>
      <c r="O58" s="1"/>
      <c r="P58" s="1"/>
      <c r="Q58" s="1"/>
      <c r="R58" s="1"/>
      <c r="S58" s="1"/>
      <c r="T58" s="1"/>
      <c r="U58" s="7"/>
    </row>
    <row r="59" spans="2:21" ht="20.25">
      <c r="B59" s="172" t="s">
        <v>154</v>
      </c>
      <c r="C59" s="10"/>
      <c r="D59" s="10"/>
      <c r="E59" s="10"/>
      <c r="F59" s="1"/>
      <c r="G59" s="1"/>
      <c r="H59" s="1"/>
      <c r="I59" s="1"/>
      <c r="J59" s="1"/>
      <c r="K59" s="1"/>
      <c r="L59" s="1"/>
      <c r="M59" s="1"/>
      <c r="N59" s="1"/>
      <c r="O59" s="1"/>
      <c r="P59" s="1"/>
      <c r="Q59" s="1"/>
      <c r="R59" s="1"/>
      <c r="S59" s="1"/>
      <c r="T59" s="1"/>
      <c r="U59" s="7"/>
    </row>
    <row r="60" spans="2:21" ht="20.25" customHeight="1">
      <c r="B60" s="11"/>
      <c r="C60" s="219" t="str">
        <f>VLOOKUP(C8,Data!$B$28:$C$31,2,FALSE)</f>
        <v>Địa điểm tổ chức Hội thảo sẽ được thông báo trước ngày hội thảo</v>
      </c>
      <c r="D60" s="219"/>
      <c r="E60" s="219"/>
      <c r="F60" s="219"/>
      <c r="G60" s="219"/>
      <c r="H60" s="219"/>
      <c r="I60" s="219"/>
      <c r="J60" s="219"/>
      <c r="K60" s="219"/>
      <c r="L60" s="219"/>
      <c r="M60" s="219"/>
      <c r="N60" s="219"/>
      <c r="O60" s="219"/>
      <c r="P60" s="219"/>
      <c r="Q60" s="1"/>
      <c r="R60" s="1"/>
      <c r="S60" s="1"/>
      <c r="T60" s="1"/>
      <c r="U60" s="7"/>
    </row>
    <row r="61" spans="2:21" ht="16.5" customHeight="1">
      <c r="B61" s="11"/>
      <c r="C61" s="179" t="s">
        <v>111</v>
      </c>
      <c r="D61" s="179"/>
      <c r="E61" s="179"/>
      <c r="F61" s="179"/>
      <c r="G61" s="179"/>
      <c r="H61" s="179"/>
      <c r="I61" s="179"/>
      <c r="J61" s="179"/>
      <c r="K61" s="179"/>
      <c r="L61" s="179"/>
      <c r="M61" s="179"/>
      <c r="N61" s="179"/>
      <c r="O61" s="179"/>
      <c r="P61" s="179"/>
      <c r="Q61" s="1"/>
      <c r="R61" s="1"/>
      <c r="S61" s="1"/>
      <c r="T61" s="1"/>
      <c r="U61" s="7"/>
    </row>
    <row r="62" spans="2:21" ht="24" customHeight="1">
      <c r="B62" s="9"/>
      <c r="C62" s="220" t="s">
        <v>187</v>
      </c>
      <c r="D62" s="221"/>
      <c r="E62" s="221"/>
      <c r="F62" s="221"/>
      <c r="G62" s="221"/>
      <c r="H62" s="221"/>
      <c r="I62" s="221"/>
      <c r="J62" s="221"/>
      <c r="K62" s="221"/>
      <c r="L62" s="221"/>
      <c r="M62" s="221"/>
      <c r="N62" s="221"/>
      <c r="O62" s="221"/>
      <c r="P62" s="221"/>
      <c r="Q62" s="221"/>
      <c r="R62" s="221"/>
      <c r="S62" s="221"/>
      <c r="T62" s="222"/>
      <c r="U62" s="7"/>
    </row>
    <row r="63" spans="1:21" s="40" customFormat="1" ht="150" customHeight="1">
      <c r="A63" s="6"/>
      <c r="B63" s="38"/>
      <c r="C63" s="239" t="s">
        <v>189</v>
      </c>
      <c r="D63" s="240"/>
      <c r="E63" s="240"/>
      <c r="F63" s="240"/>
      <c r="G63" s="240"/>
      <c r="H63" s="240"/>
      <c r="I63" s="240"/>
      <c r="J63" s="240"/>
      <c r="K63" s="240"/>
      <c r="L63" s="240"/>
      <c r="M63" s="240"/>
      <c r="N63" s="240"/>
      <c r="O63" s="240"/>
      <c r="P63" s="240"/>
      <c r="Q63" s="240"/>
      <c r="R63" s="240"/>
      <c r="S63" s="240"/>
      <c r="T63" s="241"/>
      <c r="U63" s="39"/>
    </row>
    <row r="64" spans="2:21" ht="15">
      <c r="B64" s="41"/>
      <c r="C64" s="42"/>
      <c r="D64" s="42"/>
      <c r="E64" s="42"/>
      <c r="F64" s="42"/>
      <c r="G64" s="42"/>
      <c r="H64" s="42"/>
      <c r="I64" s="42"/>
      <c r="J64" s="42"/>
      <c r="K64" s="42"/>
      <c r="L64" s="42"/>
      <c r="M64" s="42"/>
      <c r="N64" s="42"/>
      <c r="O64" s="42"/>
      <c r="P64" s="42"/>
      <c r="Q64" s="42"/>
      <c r="R64" s="42"/>
      <c r="S64" s="42"/>
      <c r="T64" s="42"/>
      <c r="U64" s="43"/>
    </row>
  </sheetData>
  <sheetProtection/>
  <mergeCells count="99">
    <mergeCell ref="G54:H55"/>
    <mergeCell ref="F32:G32"/>
    <mergeCell ref="F33:G33"/>
    <mergeCell ref="F34:G34"/>
    <mergeCell ref="F35:G35"/>
    <mergeCell ref="F36:G36"/>
    <mergeCell ref="F37:G37"/>
    <mergeCell ref="H33:I33"/>
    <mergeCell ref="F54:F55"/>
    <mergeCell ref="I54:I55"/>
    <mergeCell ref="F27:G27"/>
    <mergeCell ref="F28:G28"/>
    <mergeCell ref="F29:G29"/>
    <mergeCell ref="F30:G30"/>
    <mergeCell ref="F31:G31"/>
    <mergeCell ref="H36:I36"/>
    <mergeCell ref="H34:I34"/>
    <mergeCell ref="H35:I35"/>
    <mergeCell ref="H32:I32"/>
    <mergeCell ref="H24:I25"/>
    <mergeCell ref="H27:I27"/>
    <mergeCell ref="H28:I28"/>
    <mergeCell ref="H29:I29"/>
    <mergeCell ref="H30:I30"/>
    <mergeCell ref="H31:I31"/>
    <mergeCell ref="H37:I37"/>
    <mergeCell ref="O21:T21"/>
    <mergeCell ref="C60:P60"/>
    <mergeCell ref="C62:T62"/>
    <mergeCell ref="C63:T63"/>
    <mergeCell ref="C52:E53"/>
    <mergeCell ref="F52:T53"/>
    <mergeCell ref="C54:E55"/>
    <mergeCell ref="C56:E57"/>
    <mergeCell ref="F56:T57"/>
    <mergeCell ref="C48:E49"/>
    <mergeCell ref="F48:T49"/>
    <mergeCell ref="C50:E51"/>
    <mergeCell ref="F50:T51"/>
    <mergeCell ref="L28:M28"/>
    <mergeCell ref="L29:M29"/>
    <mergeCell ref="L30:M30"/>
    <mergeCell ref="L37:M37"/>
    <mergeCell ref="L39:M39"/>
    <mergeCell ref="C41:T41"/>
    <mergeCell ref="L35:M35"/>
    <mergeCell ref="L36:M36"/>
    <mergeCell ref="C22:N22"/>
    <mergeCell ref="L24:N24"/>
    <mergeCell ref="C42:T45"/>
    <mergeCell ref="E24:E25"/>
    <mergeCell ref="J24:K24"/>
    <mergeCell ref="P22:T22"/>
    <mergeCell ref="F24:G25"/>
    <mergeCell ref="F26:G26"/>
    <mergeCell ref="F17:J17"/>
    <mergeCell ref="L17:T17"/>
    <mergeCell ref="F18:J18"/>
    <mergeCell ref="L18:T18"/>
    <mergeCell ref="C19:E20"/>
    <mergeCell ref="F19:J19"/>
    <mergeCell ref="L19:T19"/>
    <mergeCell ref="F20:J20"/>
    <mergeCell ref="C7:E7"/>
    <mergeCell ref="C8:E9"/>
    <mergeCell ref="O8:T9"/>
    <mergeCell ref="O7:T7"/>
    <mergeCell ref="F7:N7"/>
    <mergeCell ref="L20:T20"/>
    <mergeCell ref="F13:T13"/>
    <mergeCell ref="F14:T14"/>
    <mergeCell ref="C15:E16"/>
    <mergeCell ref="F15:J15"/>
    <mergeCell ref="B2:U2"/>
    <mergeCell ref="B3:U3"/>
    <mergeCell ref="B4:U4"/>
    <mergeCell ref="C6:E6"/>
    <mergeCell ref="O6:T6"/>
    <mergeCell ref="F6:N6"/>
    <mergeCell ref="C13:E14"/>
    <mergeCell ref="O24:T25"/>
    <mergeCell ref="L26:M26"/>
    <mergeCell ref="L27:M27"/>
    <mergeCell ref="C24:C25"/>
    <mergeCell ref="D24:D25"/>
    <mergeCell ref="K15:K16"/>
    <mergeCell ref="L15:T16"/>
    <mergeCell ref="F16:J16"/>
    <mergeCell ref="C17:E18"/>
    <mergeCell ref="C21:N21"/>
    <mergeCell ref="C38:K38"/>
    <mergeCell ref="L38:M38"/>
    <mergeCell ref="C39:K39"/>
    <mergeCell ref="F8:N9"/>
    <mergeCell ref="L31:M31"/>
    <mergeCell ref="L32:M32"/>
    <mergeCell ref="L33:M33"/>
    <mergeCell ref="L34:M34"/>
    <mergeCell ref="L25:M25"/>
  </mergeCells>
  <dataValidations count="3">
    <dataValidation type="list" allowBlank="1" showErrorMessage="1" promptTitle="Place of workshop/開催地" sqref="C8:E9">
      <formula1>"HN, HCM"</formula1>
    </dataValidation>
    <dataValidation type="list" allowBlank="1" showErrorMessage="1" prompt="Please select the workshop to attend from the list/ 参加する講座名をリストから選択ください" sqref="F8:H8">
      <formula1>INDIRECT("Data!$d3:$d14")</formula1>
    </dataValidation>
    <dataValidation type="list" allowBlank="1" showInputMessage="1" showErrorMessage="1" sqref="D26:D37">
      <formula1>$AE$2:$AE$3</formula1>
    </dataValidation>
  </dataValidations>
  <printOptions horizontalCentered="1" verticalCentered="1"/>
  <pageMargins left="0" right="0" top="0" bottom="0" header="0.5" footer="0.5"/>
  <pageSetup fitToHeight="1" fitToWidth="1" horizontalDpi="600" verticalDpi="600" orientation="portrait" paperSize="9" scale="39" r:id="rId3"/>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0">
      <selection activeCell="Z18" sqref="Z18"/>
    </sheetView>
  </sheetViews>
  <sheetFormatPr defaultColWidth="9.140625" defaultRowHeight="12.75"/>
  <cols>
    <col min="1" max="1" width="2.57421875" style="51" customWidth="1"/>
    <col min="2" max="2" width="5.00390625" style="51" customWidth="1"/>
    <col min="3" max="3" width="9.7109375" style="51" customWidth="1"/>
    <col min="4" max="4" width="15.140625" style="51" customWidth="1"/>
    <col min="5" max="5" width="19.57421875" style="51" customWidth="1"/>
    <col min="6" max="7" width="20.7109375" style="51" customWidth="1"/>
    <col min="8" max="8" width="24.140625" style="51" customWidth="1"/>
    <col min="9" max="9" width="2.57421875" style="51" customWidth="1"/>
    <col min="10" max="10" width="9.140625" style="51" customWidth="1"/>
    <col min="11" max="11" width="11.57421875" style="51" hidden="1" customWidth="1"/>
    <col min="12" max="24" width="0" style="51" hidden="1" customWidth="1"/>
    <col min="25" max="16384" width="9.140625" style="51" customWidth="1"/>
  </cols>
  <sheetData>
    <row r="1" ht="12.75"/>
    <row r="2" ht="12.75"/>
    <row r="3" ht="12.75"/>
    <row r="4" spans="3:8" ht="12.75" customHeight="1">
      <c r="C4" s="339" t="s">
        <v>37</v>
      </c>
      <c r="D4" s="339"/>
      <c r="E4" s="339"/>
      <c r="F4" s="339"/>
      <c r="G4" s="339"/>
      <c r="H4" s="339"/>
    </row>
    <row r="6" spans="2:8" ht="23.25">
      <c r="B6" s="354" t="s">
        <v>12</v>
      </c>
      <c r="C6" s="354"/>
      <c r="D6" s="354"/>
      <c r="E6" s="354"/>
      <c r="F6" s="354"/>
      <c r="G6" s="354"/>
      <c r="H6" s="354"/>
    </row>
    <row r="7" spans="2:8" ht="20.25" customHeight="1">
      <c r="B7" s="55" t="s">
        <v>45</v>
      </c>
      <c r="C7" s="55"/>
      <c r="D7" s="55"/>
      <c r="E7" s="162" t="str">
        <f>'Registration form (HCM)'!O8</f>
        <v>07&amp;08/03/2024</v>
      </c>
      <c r="F7" s="55"/>
      <c r="G7" s="55"/>
      <c r="H7" s="55"/>
    </row>
    <row r="8" ht="8.25" customHeight="1"/>
    <row r="9" spans="2:9" ht="27" customHeight="1">
      <c r="B9" s="355" t="s">
        <v>26</v>
      </c>
      <c r="C9" s="355"/>
      <c r="D9" s="350">
        <f>'Registration form (HCM)'!F14</f>
        <v>0</v>
      </c>
      <c r="E9" s="351"/>
      <c r="F9" s="351"/>
      <c r="G9" s="351"/>
      <c r="H9" s="351"/>
      <c r="I9" s="351"/>
    </row>
    <row r="10" spans="2:9" ht="28.5" customHeight="1">
      <c r="B10" s="355" t="s">
        <v>27</v>
      </c>
      <c r="C10" s="355"/>
      <c r="D10" s="351">
        <f>'Registration form (HCM)'!F16</f>
        <v>0</v>
      </c>
      <c r="E10" s="351"/>
      <c r="F10" s="351"/>
      <c r="G10" s="351"/>
      <c r="H10" s="351"/>
      <c r="I10" s="351"/>
    </row>
    <row r="11" spans="2:9" ht="21" customHeight="1">
      <c r="B11" s="355" t="s">
        <v>28</v>
      </c>
      <c r="C11" s="355"/>
      <c r="D11" s="350">
        <f>'Registration form (HCM)'!L15</f>
        <v>0</v>
      </c>
      <c r="E11" s="351"/>
      <c r="F11" s="351"/>
      <c r="G11" s="351"/>
      <c r="H11" s="351"/>
      <c r="I11" s="351"/>
    </row>
    <row r="12" spans="2:5" ht="23.25" customHeight="1">
      <c r="B12" s="53" t="s">
        <v>47</v>
      </c>
      <c r="C12" s="53"/>
      <c r="D12" s="53"/>
      <c r="E12" s="51" t="s">
        <v>18</v>
      </c>
    </row>
    <row r="13" spans="2:7" ht="15">
      <c r="B13" s="53" t="s">
        <v>46</v>
      </c>
      <c r="C13" s="53"/>
      <c r="D13" s="52"/>
      <c r="G13" s="52" t="str">
        <f>'Registration form (HCM)'!O8</f>
        <v>07&amp;08/03/2024</v>
      </c>
    </row>
    <row r="14" spans="2:6" ht="15">
      <c r="B14" s="54" t="s">
        <v>44</v>
      </c>
      <c r="C14" s="54"/>
      <c r="D14" s="55"/>
      <c r="F14" s="55" t="str">
        <f>'Registration form (HCM)'!O8</f>
        <v>07&amp;08/03/2024</v>
      </c>
    </row>
    <row r="16" spans="2:24" ht="25.5" customHeight="1">
      <c r="B16" s="352" t="s">
        <v>13</v>
      </c>
      <c r="C16" s="352" t="s">
        <v>23</v>
      </c>
      <c r="D16" s="352"/>
      <c r="E16" s="352"/>
      <c r="F16" s="352" t="s">
        <v>22</v>
      </c>
      <c r="G16" s="352" t="s">
        <v>19</v>
      </c>
      <c r="H16" s="352" t="s">
        <v>20</v>
      </c>
      <c r="K16" s="97"/>
      <c r="L16" s="62"/>
      <c r="M16" s="62"/>
      <c r="N16" s="62"/>
      <c r="O16" s="62"/>
      <c r="P16" s="63">
        <v>4</v>
      </c>
      <c r="Q16" s="63">
        <v>5</v>
      </c>
      <c r="R16" s="63">
        <v>6</v>
      </c>
      <c r="S16" s="64">
        <v>7</v>
      </c>
      <c r="T16" s="64">
        <v>8</v>
      </c>
      <c r="U16" s="64">
        <v>9</v>
      </c>
      <c r="V16" s="65">
        <v>10</v>
      </c>
      <c r="W16" s="65">
        <v>11</v>
      </c>
      <c r="X16" s="65">
        <v>12</v>
      </c>
    </row>
    <row r="17" spans="2:24" ht="39.75" customHeight="1">
      <c r="B17" s="353"/>
      <c r="C17" s="352"/>
      <c r="D17" s="352"/>
      <c r="E17" s="352"/>
      <c r="F17" s="352"/>
      <c r="G17" s="352"/>
      <c r="H17" s="352"/>
      <c r="K17" s="98"/>
      <c r="L17" s="66" t="str">
        <f>RIGHT("000000000000"&amp;ROUND(K19,0),12)</f>
        <v>000000000000</v>
      </c>
      <c r="M17" s="67">
        <v>1</v>
      </c>
      <c r="N17" s="67">
        <v>2</v>
      </c>
      <c r="O17" s="67">
        <v>3</v>
      </c>
      <c r="P17" s="68">
        <f>VALUE(MID(L17,P16,1))</f>
        <v>0</v>
      </c>
      <c r="Q17" s="68">
        <f>VALUE(MID(L17,Q16,1))</f>
        <v>0</v>
      </c>
      <c r="R17" s="68">
        <f>VALUE(MID(L17,R16,1))</f>
        <v>0</v>
      </c>
      <c r="S17" s="69">
        <f>VALUE(MID(L17,S16,1))</f>
        <v>0</v>
      </c>
      <c r="T17" s="69">
        <f>VALUE(MID(L17,T16,1))</f>
        <v>0</v>
      </c>
      <c r="U17" s="69">
        <f>VALUE(MID(L17,U16,1))</f>
        <v>0</v>
      </c>
      <c r="V17" s="70">
        <f>VALUE(MID(L17,V16,1))</f>
        <v>0</v>
      </c>
      <c r="W17" s="70">
        <f>VALUE(MID(L17,W16,1))</f>
        <v>0</v>
      </c>
      <c r="X17" s="70">
        <f>VALUE(MID(L17,X16,1))</f>
        <v>0</v>
      </c>
    </row>
    <row r="18" spans="2:24" ht="54.75" customHeight="1">
      <c r="B18" s="56">
        <v>1</v>
      </c>
      <c r="C18" s="340" t="str">
        <f>'Registration form (HCM)'!F8</f>
        <v>Xác định và triển khai phương châm / 部門方針の策定と展開</v>
      </c>
      <c r="D18" s="341"/>
      <c r="E18" s="342"/>
      <c r="F18" s="57">
        <f>COUNTA('Registration form (HCM)'!E26:E37)</f>
        <v>0</v>
      </c>
      <c r="G18" s="99">
        <f>VLOOKUP($C$18,Data!$D$3:$J$17,7,0)</f>
        <v>5600000</v>
      </c>
      <c r="H18" s="99">
        <f>G18*F18</f>
        <v>0</v>
      </c>
      <c r="K18" s="97"/>
      <c r="L18" s="71"/>
      <c r="M18" s="72">
        <f>VALUE(MID(L17,M17,1))</f>
        <v>0</v>
      </c>
      <c r="N18" s="72">
        <f>VALUE(MID(L17,N17,1))</f>
        <v>0</v>
      </c>
      <c r="O18" s="72">
        <f>VALUE(MID(L17,O17,1))</f>
        <v>0</v>
      </c>
      <c r="P18" s="68">
        <f>SUM(P17:P17)</f>
        <v>0</v>
      </c>
      <c r="Q18" s="68">
        <f>SUM(P17:Q17)</f>
        <v>0</v>
      </c>
      <c r="R18" s="68">
        <f>SUM(P17:R17)</f>
        <v>0</v>
      </c>
      <c r="S18" s="69">
        <f>SUM(S17:S17)</f>
        <v>0</v>
      </c>
      <c r="T18" s="69">
        <f>SUM(S17:T17)</f>
        <v>0</v>
      </c>
      <c r="U18" s="69">
        <f>SUM(S17:U17)</f>
        <v>0</v>
      </c>
      <c r="V18" s="70">
        <f>SUM(V17:V17)</f>
        <v>0</v>
      </c>
      <c r="W18" s="70">
        <f>SUM(V17:W17)</f>
        <v>0</v>
      </c>
      <c r="X18" s="70">
        <f>SUM(V17:X17)</f>
        <v>0</v>
      </c>
    </row>
    <row r="19" spans="2:24" ht="18" customHeight="1">
      <c r="B19" s="56">
        <v>2</v>
      </c>
      <c r="C19" s="343" t="s">
        <v>24</v>
      </c>
      <c r="D19" s="344"/>
      <c r="E19" s="344"/>
      <c r="F19" s="58"/>
      <c r="G19" s="91">
        <f>Data!C51</f>
        <v>0.08</v>
      </c>
      <c r="H19" s="90">
        <f>G19*H18</f>
        <v>0</v>
      </c>
      <c r="K19" s="100">
        <f>H20</f>
        <v>0</v>
      </c>
      <c r="L19" s="71"/>
      <c r="M19" s="72">
        <f>SUM(M18:M18)</f>
        <v>0</v>
      </c>
      <c r="N19" s="72">
        <f>SUM(M18:N18)</f>
        <v>0</v>
      </c>
      <c r="O19" s="72">
        <f>SUM(M18:O18)</f>
        <v>0</v>
      </c>
      <c r="P19" s="73">
        <f>IF(P17=0,"",CHOOSE(P17,"một","hai","ba","bốn","năm","sáu","bảy","tám","chín"))</f>
      </c>
      <c r="Q19" s="73">
        <f>IF(Q17=0,IF(AND(P17&lt;&gt;0,R17&lt;&gt;0),"lẻ",""),CHOOSE(Q17,"mười","hai","ba","bốn","năm","sáu","bảy","tám","chín"))</f>
      </c>
      <c r="R19" s="73">
        <f>IF(R17=0,"",CHOOSE(R17,IF(Q17&gt;1,"mốt","một"),"hai","ba","bốn",IF(Q17=0,"năm","lăm"),"sáu","bảy","tám","chín"))</f>
      </c>
      <c r="S19" s="74">
        <f>IF(S17=0,"",CHOOSE(S17,"một","hai","ba","bốn","năm","sáu","bảy","tám","chín"))</f>
      </c>
      <c r="T19" s="74">
        <f>IF(T17=0,IF(AND(S17&lt;&gt;0,U17&lt;&gt;0),"lẻ",""),CHOOSE(T17,"mười","hai","ba","bốn","năm","sáu","bảy","tám","chín"))</f>
      </c>
      <c r="U19" s="74">
        <f>IF(U17=0,"",CHOOSE(U17,IF(T17&gt;1,"mốt","một"),"hai","ba","bốn",IF(T17=0,"năm","lăm"),"sáu","bảy","tám","chín"))</f>
      </c>
      <c r="V19" s="75">
        <f>IF(V17=0,"",CHOOSE(V17,"một","hai","ba","bốn","năm","sáu","bảy","tám","chín"))</f>
      </c>
      <c r="W19" s="75">
        <f>IF(W17=0,IF(AND(V17&lt;&gt;0,X17&lt;&gt;0),"lẻ",""),CHOOSE(W17,"mười","hai","ba","bốn","năm","sáu","bảy","tám","chín"))</f>
      </c>
      <c r="X19" s="75">
        <f>IF(X17=0,"",CHOOSE(X17,IF(W17&gt;1,"mốt","một"),"hai","ba","bốn",IF(W17=0,"năm","lăm"),"sáu","bảy","tám","chín"))</f>
      </c>
    </row>
    <row r="20" spans="2:24" ht="18" customHeight="1">
      <c r="B20" s="59"/>
      <c r="C20" s="345" t="s">
        <v>21</v>
      </c>
      <c r="D20" s="345"/>
      <c r="E20" s="345"/>
      <c r="F20" s="58"/>
      <c r="G20" s="58"/>
      <c r="H20" s="101">
        <f>H18+H19</f>
        <v>0</v>
      </c>
      <c r="K20" s="100"/>
      <c r="L20" s="71"/>
      <c r="M20" s="76">
        <f>IF(M18=0,"",CHOOSE(M18,"một","hai","ba","bốn","năm","sáu","bảy","tám","chín"))</f>
      </c>
      <c r="N20" s="76">
        <f>IF(N18=0,IF(AND(M18&lt;&gt;0,O18&lt;&gt;0),"lẻ",""),CHOOSE(N18,"mười","hai","ba","bốn","năm","sáu","bảy","tám","chín"))</f>
      </c>
      <c r="O20" s="76">
        <f>IF(O18=0,"",CHOOSE(O18,IF(N18&gt;1,"mốt","một"),"hai","ba","bốn",IF(N18=0,"năm","lăm"),"sáu","bảy","tám","chín"))</f>
      </c>
      <c r="P20" s="77">
        <f>IF(P17=0,"","trăm")</f>
      </c>
      <c r="Q20" s="77">
        <f>IF(Q17=0,"",IF(Q17=1,"","mươi"))</f>
      </c>
      <c r="R20" s="77">
        <f>IF(AND(R17=0,R18=0),"","triệu")</f>
      </c>
      <c r="S20" s="78">
        <f>IF(S17=0,"","trăm")</f>
      </c>
      <c r="T20" s="78">
        <f>IF(T17=0,"",IF(T17=1,"","mươi"))</f>
      </c>
      <c r="U20" s="78">
        <f>IF(AND(U17=0,U18=0),"","ngàn")</f>
      </c>
      <c r="V20" s="79">
        <f>IF(V17=0,"","trăm")</f>
      </c>
      <c r="W20" s="79">
        <f>IF(W17=0,"",IF(W17=1,"","mươi"))</f>
      </c>
      <c r="X20" s="79" t="s">
        <v>29</v>
      </c>
    </row>
    <row r="21" spans="2:24" ht="7.5" customHeight="1">
      <c r="B21" s="60"/>
      <c r="C21" s="60"/>
      <c r="D21" s="60"/>
      <c r="E21" s="60"/>
      <c r="F21" s="60"/>
      <c r="G21" s="60"/>
      <c r="H21" s="60"/>
      <c r="K21" s="100"/>
      <c r="L21" s="71"/>
      <c r="M21" s="80">
        <f>IF(M18=0,"","trăm")</f>
      </c>
      <c r="N21" s="80">
        <f>IF(N18=0,"",IF(N18=1,"","mươi"))</f>
      </c>
      <c r="O21" s="80">
        <f>IF(AND(O18=0,O19=0),"","tỷ")</f>
      </c>
      <c r="P21" s="81"/>
      <c r="Q21" s="81"/>
      <c r="R21" s="81"/>
      <c r="S21" s="81"/>
      <c r="T21" s="81"/>
      <c r="U21" s="81"/>
      <c r="V21" s="81"/>
      <c r="W21" s="81"/>
      <c r="X21" s="81"/>
    </row>
    <row r="22" spans="2:24" ht="15">
      <c r="B22" s="346" t="s">
        <v>25</v>
      </c>
      <c r="C22" s="346"/>
      <c r="D22" s="1" t="str">
        <f>L22</f>
        <v>Không đồng.</v>
      </c>
      <c r="E22" s="60"/>
      <c r="F22" s="60"/>
      <c r="G22" s="60"/>
      <c r="H22" s="60"/>
      <c r="K22" s="100"/>
      <c r="L22" s="82"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1"/>
      <c r="N22" s="81"/>
      <c r="O22" s="81"/>
      <c r="P22" s="62"/>
      <c r="Q22" s="62"/>
      <c r="R22" s="62"/>
      <c r="S22" s="62"/>
      <c r="T22" s="62"/>
      <c r="U22" s="62"/>
      <c r="V22" s="62"/>
      <c r="W22" s="62"/>
      <c r="X22" s="62"/>
    </row>
    <row r="23" spans="2:24" ht="15">
      <c r="B23" s="347" t="s">
        <v>17</v>
      </c>
      <c r="C23" s="347"/>
      <c r="D23" s="61"/>
      <c r="E23" s="60"/>
      <c r="F23" s="60"/>
      <c r="G23" s="60"/>
      <c r="H23" s="60"/>
      <c r="K23" s="100"/>
      <c r="L23" s="102"/>
      <c r="M23" s="102"/>
      <c r="N23" s="62"/>
      <c r="O23" s="62"/>
      <c r="P23" s="62"/>
      <c r="Q23" s="62"/>
      <c r="R23" s="62"/>
      <c r="S23" s="62"/>
      <c r="T23" s="62"/>
      <c r="U23" s="62"/>
      <c r="V23" s="62"/>
      <c r="W23" s="62"/>
      <c r="X23" s="62"/>
    </row>
    <row r="24" spans="2:8" ht="7.5" customHeight="1">
      <c r="B24" s="60"/>
      <c r="C24" s="60"/>
      <c r="D24" s="60"/>
      <c r="E24" s="60"/>
      <c r="F24" s="60"/>
      <c r="G24" s="60"/>
      <c r="H24" s="60"/>
    </row>
    <row r="25" spans="2:8" ht="15">
      <c r="B25" s="52" t="s">
        <v>30</v>
      </c>
      <c r="C25" s="52"/>
      <c r="D25" s="52"/>
      <c r="E25" s="52"/>
      <c r="F25" s="52" t="str">
        <f>CONCATENATE(TEXT('Registration form (HCM)'!F54,"dd/mm/yyyy"),"","～","",TEXT('Registration form (HCM)'!I54,"dd/mm/yyyy"))</f>
        <v>08/03/2024～15/03/2024</v>
      </c>
      <c r="G25" s="52"/>
      <c r="H25" s="52"/>
    </row>
    <row r="26" spans="2:8" ht="15">
      <c r="B26" s="55" t="s">
        <v>31</v>
      </c>
      <c r="C26" s="55"/>
      <c r="D26" s="55"/>
      <c r="E26" s="55" t="str">
        <f>F25</f>
        <v>08/03/2024～15/03/2024</v>
      </c>
      <c r="F26" s="55"/>
      <c r="G26" s="55"/>
      <c r="H26" s="55"/>
    </row>
    <row r="27" spans="2:8" ht="15">
      <c r="B27" s="53" t="s">
        <v>14</v>
      </c>
      <c r="C27" s="60"/>
      <c r="D27" s="60"/>
      <c r="E27" s="60"/>
      <c r="F27" s="60"/>
      <c r="G27" s="60"/>
      <c r="H27" s="60"/>
    </row>
    <row r="28" spans="2:8" ht="15">
      <c r="B28" s="52" t="s">
        <v>286</v>
      </c>
      <c r="C28" s="60"/>
      <c r="D28" s="60"/>
      <c r="E28" s="60"/>
      <c r="F28" s="60"/>
      <c r="G28" s="60"/>
      <c r="H28" s="60"/>
    </row>
    <row r="29" spans="2:8" ht="15">
      <c r="B29" s="52" t="s">
        <v>15</v>
      </c>
      <c r="C29" s="60"/>
      <c r="D29" s="60"/>
      <c r="E29" s="60"/>
      <c r="F29" s="60"/>
      <c r="G29" s="60"/>
      <c r="H29" s="60"/>
    </row>
    <row r="30" ht="15">
      <c r="B30" s="52" t="s">
        <v>50</v>
      </c>
    </row>
    <row r="31" ht="9.75" customHeight="1"/>
    <row r="32" spans="2:8" ht="15">
      <c r="B32" s="348" t="s">
        <v>133</v>
      </c>
      <c r="C32" s="348"/>
      <c r="D32" s="348"/>
      <c r="E32" s="348"/>
      <c r="F32" s="348"/>
      <c r="G32" s="348"/>
      <c r="H32" s="348"/>
    </row>
    <row r="33" spans="2:8" ht="15">
      <c r="B33" s="337" t="s">
        <v>135</v>
      </c>
      <c r="C33" s="337"/>
      <c r="D33" s="337"/>
      <c r="E33" s="337"/>
      <c r="F33" s="337"/>
      <c r="G33" s="337"/>
      <c r="H33" s="337"/>
    </row>
    <row r="35" spans="6:8" ht="15">
      <c r="F35" s="338" t="s">
        <v>16</v>
      </c>
      <c r="G35" s="338"/>
      <c r="H35" s="338"/>
    </row>
    <row r="36" spans="5:9" ht="14.25">
      <c r="E36" s="338" t="s">
        <v>49</v>
      </c>
      <c r="F36" s="338"/>
      <c r="G36" s="338"/>
      <c r="H36" s="338"/>
      <c r="I36" s="338"/>
    </row>
    <row r="37" spans="6:8" ht="15">
      <c r="F37" s="339" t="s">
        <v>39</v>
      </c>
      <c r="G37" s="339"/>
      <c r="H37" s="339"/>
    </row>
    <row r="39" ht="12.75"/>
    <row r="40" ht="12.75"/>
    <row r="41" ht="12.75"/>
    <row r="42" ht="12.75"/>
    <row r="43" ht="12.75"/>
    <row r="44" ht="12.75"/>
    <row r="45" ht="12.75"/>
  </sheetData>
  <sheetProtection password="E53A" sheet="1" objects="1" scenarios="1" selectLockedCells="1" selectUnlockedCells="1"/>
  <mergeCells count="23">
    <mergeCell ref="C4:H4"/>
    <mergeCell ref="B6:H6"/>
    <mergeCell ref="B9:C9"/>
    <mergeCell ref="D9:I9"/>
    <mergeCell ref="B10:C10"/>
    <mergeCell ref="D10:I10"/>
    <mergeCell ref="B11:C11"/>
    <mergeCell ref="D11:I11"/>
    <mergeCell ref="B16:B17"/>
    <mergeCell ref="C16:E17"/>
    <mergeCell ref="F16:F17"/>
    <mergeCell ref="G16:G17"/>
    <mergeCell ref="H16:H17"/>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1" r:id="rId2"/>
  <drawing r:id="rId1"/>
</worksheet>
</file>

<file path=xl/worksheets/sheet8.xml><?xml version="1.0" encoding="utf-8"?>
<worksheet xmlns="http://schemas.openxmlformats.org/spreadsheetml/2006/main" xmlns:r="http://schemas.openxmlformats.org/officeDocument/2006/relationships">
  <dimension ref="B1:N26"/>
  <sheetViews>
    <sheetView zoomScalePageLayoutView="0" workbookViewId="0" topLeftCell="A1">
      <selection activeCell="E17" sqref="E17"/>
    </sheetView>
  </sheetViews>
  <sheetFormatPr defaultColWidth="9.140625" defaultRowHeight="12.75"/>
  <cols>
    <col min="2" max="2" width="45.8515625" style="0" customWidth="1"/>
    <col min="3" max="4" width="18.421875" style="0" customWidth="1"/>
    <col min="5" max="9" width="18.28125" style="0" customWidth="1"/>
  </cols>
  <sheetData>
    <row r="1" spans="2:9" ht="12.75">
      <c r="B1" s="161" t="s">
        <v>112</v>
      </c>
      <c r="C1" s="161" t="s">
        <v>113</v>
      </c>
      <c r="D1" s="161" t="s">
        <v>114</v>
      </c>
      <c r="E1" s="161" t="s">
        <v>115</v>
      </c>
      <c r="F1" s="161" t="s">
        <v>116</v>
      </c>
      <c r="G1" s="161" t="s">
        <v>117</v>
      </c>
      <c r="H1" s="161" t="s">
        <v>118</v>
      </c>
      <c r="I1" s="161" t="s">
        <v>65</v>
      </c>
    </row>
    <row r="2" spans="2:14" ht="12.75">
      <c r="B2" s="132" t="e">
        <f>#REF!&amp;#REF!</f>
        <v>#REF!</v>
      </c>
      <c r="C2" s="159" t="e">
        <f>#REF!</f>
        <v>#REF!</v>
      </c>
      <c r="D2" s="159" t="e">
        <f>#REF!</f>
        <v>#REF!</v>
      </c>
      <c r="E2" s="159" t="e">
        <f>#REF!</f>
        <v>#REF!</v>
      </c>
      <c r="F2" s="159" t="e">
        <f>#REF!</f>
        <v>#REF!</v>
      </c>
      <c r="G2" s="159" t="e">
        <f>#REF!</f>
        <v>#REF!</v>
      </c>
      <c r="H2" s="159" t="e">
        <f>#REF!</f>
        <v>#REF!</v>
      </c>
      <c r="I2" s="160" t="e">
        <f>#REF!</f>
        <v>#REF!</v>
      </c>
      <c r="J2" s="160"/>
      <c r="K2" s="160"/>
      <c r="L2" s="160"/>
      <c r="M2" s="160"/>
      <c r="N2" s="160"/>
    </row>
    <row r="3" spans="2:14" ht="12.75">
      <c r="B3" s="132"/>
      <c r="C3" s="159" t="e">
        <f>#REF!</f>
        <v>#REF!</v>
      </c>
      <c r="D3" s="159" t="e">
        <f>#REF!</f>
        <v>#REF!</v>
      </c>
      <c r="E3" s="159" t="e">
        <f>#REF!</f>
        <v>#REF!</v>
      </c>
      <c r="F3" s="159" t="e">
        <f>#REF!</f>
        <v>#REF!</v>
      </c>
      <c r="G3" s="159" t="e">
        <f>#REF!</f>
        <v>#REF!</v>
      </c>
      <c r="H3" s="160"/>
      <c r="I3" s="160"/>
      <c r="J3" s="160"/>
      <c r="K3" s="160"/>
      <c r="L3" s="160"/>
      <c r="M3" s="160"/>
      <c r="N3" s="160"/>
    </row>
    <row r="4" spans="2:14" ht="12.75">
      <c r="B4" s="132"/>
      <c r="C4" s="159" t="e">
        <f>#REF!</f>
        <v>#REF!</v>
      </c>
      <c r="D4" s="159" t="e">
        <f>#REF!</f>
        <v>#REF!</v>
      </c>
      <c r="E4" s="159" t="e">
        <f>#REF!</f>
        <v>#REF!</v>
      </c>
      <c r="F4" s="159" t="e">
        <f>#REF!</f>
        <v>#REF!</v>
      </c>
      <c r="G4" s="159" t="e">
        <f>#REF!</f>
        <v>#REF!</v>
      </c>
      <c r="H4" s="160"/>
      <c r="I4" s="160"/>
      <c r="J4" s="160"/>
      <c r="K4" s="160"/>
      <c r="L4" s="160"/>
      <c r="M4" s="160"/>
      <c r="N4" s="160"/>
    </row>
    <row r="5" spans="2:14" ht="12.75">
      <c r="B5" s="132"/>
      <c r="C5" s="159" t="e">
        <f>#REF!</f>
        <v>#REF!</v>
      </c>
      <c r="D5" s="159" t="e">
        <f>#REF!</f>
        <v>#REF!</v>
      </c>
      <c r="E5" s="159" t="e">
        <f>#REF!</f>
        <v>#REF!</v>
      </c>
      <c r="F5" s="159" t="e">
        <f>#REF!</f>
        <v>#REF!</v>
      </c>
      <c r="G5" s="159" t="e">
        <f>#REF!</f>
        <v>#REF!</v>
      </c>
      <c r="H5" s="160"/>
      <c r="I5" s="160"/>
      <c r="J5" s="160"/>
      <c r="K5" s="160"/>
      <c r="L5" s="160"/>
      <c r="M5" s="160"/>
      <c r="N5" s="160"/>
    </row>
    <row r="6" spans="2:14" ht="12.75">
      <c r="B6" s="132"/>
      <c r="C6" s="159" t="e">
        <f>#REF!</f>
        <v>#REF!</v>
      </c>
      <c r="D6" s="159" t="e">
        <f>#REF!</f>
        <v>#REF!</v>
      </c>
      <c r="E6" s="159" t="e">
        <f>#REF!</f>
        <v>#REF!</v>
      </c>
      <c r="F6" s="159" t="e">
        <f>#REF!</f>
        <v>#REF!</v>
      </c>
      <c r="G6" s="159" t="e">
        <f>#REF!</f>
        <v>#REF!</v>
      </c>
      <c r="H6" s="160"/>
      <c r="I6" s="160"/>
      <c r="J6" s="160"/>
      <c r="K6" s="160"/>
      <c r="L6" s="160"/>
      <c r="M6" s="160"/>
      <c r="N6" s="160"/>
    </row>
    <row r="7" spans="2:14" ht="12.75">
      <c r="B7" s="132"/>
      <c r="C7" s="159" t="e">
        <f>#REF!</f>
        <v>#REF!</v>
      </c>
      <c r="D7" s="159" t="e">
        <f>#REF!</f>
        <v>#REF!</v>
      </c>
      <c r="E7" s="159" t="e">
        <f>#REF!</f>
        <v>#REF!</v>
      </c>
      <c r="F7" s="159" t="e">
        <f>#REF!</f>
        <v>#REF!</v>
      </c>
      <c r="G7" s="159" t="e">
        <f>#REF!</f>
        <v>#REF!</v>
      </c>
      <c r="H7" s="160"/>
      <c r="I7" s="160"/>
      <c r="J7" s="160"/>
      <c r="K7" s="160"/>
      <c r="L7" s="160"/>
      <c r="M7" s="160"/>
      <c r="N7" s="160"/>
    </row>
    <row r="8" spans="2:14" ht="12.75">
      <c r="B8" s="132"/>
      <c r="C8" s="159" t="e">
        <f>#REF!</f>
        <v>#REF!</v>
      </c>
      <c r="D8" s="159" t="e">
        <f>#REF!</f>
        <v>#REF!</v>
      </c>
      <c r="E8" s="159" t="e">
        <f>#REF!</f>
        <v>#REF!</v>
      </c>
      <c r="F8" s="159" t="e">
        <f>#REF!</f>
        <v>#REF!</v>
      </c>
      <c r="G8" s="159" t="e">
        <f>#REF!</f>
        <v>#REF!</v>
      </c>
      <c r="H8" s="160"/>
      <c r="I8" s="160"/>
      <c r="J8" s="160"/>
      <c r="K8" s="160"/>
      <c r="L8" s="160"/>
      <c r="M8" s="160"/>
      <c r="N8" s="160"/>
    </row>
    <row r="9" spans="2:14" ht="12.75">
      <c r="B9" s="132"/>
      <c r="C9" s="159" t="e">
        <f>#REF!</f>
        <v>#REF!</v>
      </c>
      <c r="D9" s="159" t="e">
        <f>#REF!</f>
        <v>#REF!</v>
      </c>
      <c r="E9" s="159" t="e">
        <f>#REF!</f>
        <v>#REF!</v>
      </c>
      <c r="F9" s="159" t="e">
        <f>#REF!</f>
        <v>#REF!</v>
      </c>
      <c r="G9" s="159" t="e">
        <f>#REF!</f>
        <v>#REF!</v>
      </c>
      <c r="H9" s="160"/>
      <c r="I9" s="160"/>
      <c r="J9" s="160"/>
      <c r="K9" s="160"/>
      <c r="L9" s="160"/>
      <c r="M9" s="160"/>
      <c r="N9" s="160"/>
    </row>
    <row r="10" spans="2:14" ht="12.75">
      <c r="B10" s="132"/>
      <c r="C10" s="159" t="e">
        <f>#REF!</f>
        <v>#REF!</v>
      </c>
      <c r="D10" s="159" t="e">
        <f>#REF!</f>
        <v>#REF!</v>
      </c>
      <c r="E10" s="159" t="e">
        <f>#REF!</f>
        <v>#REF!</v>
      </c>
      <c r="F10" s="159" t="e">
        <f>#REF!</f>
        <v>#REF!</v>
      </c>
      <c r="G10" s="159" t="e">
        <f>#REF!</f>
        <v>#REF!</v>
      </c>
      <c r="H10" s="160"/>
      <c r="I10" s="160"/>
      <c r="J10" s="160"/>
      <c r="K10" s="160"/>
      <c r="L10" s="160"/>
      <c r="M10" s="160"/>
      <c r="N10" s="160"/>
    </row>
    <row r="11" spans="2:14" ht="12.75">
      <c r="B11" s="132"/>
      <c r="C11" s="159" t="e">
        <f>#REF!</f>
        <v>#REF!</v>
      </c>
      <c r="D11" s="159" t="e">
        <f>#REF!</f>
        <v>#REF!</v>
      </c>
      <c r="E11" s="159" t="e">
        <f>#REF!</f>
        <v>#REF!</v>
      </c>
      <c r="F11" s="159" t="e">
        <f>#REF!</f>
        <v>#REF!</v>
      </c>
      <c r="G11" s="159" t="e">
        <f>#REF!</f>
        <v>#REF!</v>
      </c>
      <c r="H11" s="160"/>
      <c r="I11" s="160"/>
      <c r="J11" s="160"/>
      <c r="K11" s="160"/>
      <c r="L11" s="160"/>
      <c r="M11" s="160"/>
      <c r="N11" s="160"/>
    </row>
    <row r="12" spans="2:14" ht="12.75">
      <c r="B12" s="132"/>
      <c r="C12" s="159" t="e">
        <f>#REF!</f>
        <v>#REF!</v>
      </c>
      <c r="D12" s="159" t="e">
        <f>#REF!</f>
        <v>#REF!</v>
      </c>
      <c r="E12" s="159" t="e">
        <f>#REF!</f>
        <v>#REF!</v>
      </c>
      <c r="F12" s="159" t="e">
        <f>#REF!</f>
        <v>#REF!</v>
      </c>
      <c r="G12" s="159" t="e">
        <f>#REF!</f>
        <v>#REF!</v>
      </c>
      <c r="H12" s="160"/>
      <c r="I12" s="160"/>
      <c r="J12" s="160"/>
      <c r="K12" s="160"/>
      <c r="L12" s="160"/>
      <c r="M12" s="160"/>
      <c r="N12" s="160"/>
    </row>
    <row r="13" spans="2:14" ht="12.75">
      <c r="B13" s="132"/>
      <c r="C13" s="159" t="e">
        <f>#REF!</f>
        <v>#REF!</v>
      </c>
      <c r="D13" s="159" t="e">
        <f>#REF!</f>
        <v>#REF!</v>
      </c>
      <c r="E13" s="159" t="e">
        <f>#REF!</f>
        <v>#REF!</v>
      </c>
      <c r="F13" s="159" t="e">
        <f>#REF!</f>
        <v>#REF!</v>
      </c>
      <c r="G13" s="159" t="e">
        <f>#REF!</f>
        <v>#REF!</v>
      </c>
      <c r="H13" s="160"/>
      <c r="I13" s="160"/>
      <c r="J13" s="160"/>
      <c r="K13" s="160"/>
      <c r="L13" s="160"/>
      <c r="M13" s="160"/>
      <c r="N13" s="160"/>
    </row>
    <row r="14" spans="2:7" s="160" customFormat="1" ht="12.75">
      <c r="B14" s="132"/>
      <c r="C14" s="159" t="e">
        <f>#REF!</f>
        <v>#REF!</v>
      </c>
      <c r="F14" s="159" t="e">
        <f>#REF!</f>
        <v>#REF!</v>
      </c>
      <c r="G14" s="159" t="e">
        <f>#REF!</f>
        <v>#REF!</v>
      </c>
    </row>
    <row r="15" spans="2:14" ht="12.75">
      <c r="B15" s="160"/>
      <c r="C15" s="159"/>
      <c r="D15" s="160"/>
      <c r="E15" s="160"/>
      <c r="F15" s="160"/>
      <c r="G15" s="160"/>
      <c r="H15" s="160"/>
      <c r="I15" s="160"/>
      <c r="J15" s="160"/>
      <c r="K15" s="160"/>
      <c r="L15" s="160"/>
      <c r="M15" s="160"/>
      <c r="N15" s="160"/>
    </row>
    <row r="16" spans="2:14" ht="12.75">
      <c r="B16" s="160"/>
      <c r="C16" s="159"/>
      <c r="D16" s="160"/>
      <c r="E16" s="160"/>
      <c r="F16" s="160"/>
      <c r="G16" s="160"/>
      <c r="H16" s="160"/>
      <c r="I16" s="160"/>
      <c r="J16" s="160"/>
      <c r="K16" s="160"/>
      <c r="L16" s="160"/>
      <c r="M16" s="160"/>
      <c r="N16" s="160"/>
    </row>
    <row r="17" spans="2:14" ht="12.75">
      <c r="B17" s="160"/>
      <c r="C17" s="159"/>
      <c r="D17" s="160"/>
      <c r="E17" s="160"/>
      <c r="F17" s="160"/>
      <c r="G17" s="160"/>
      <c r="H17" s="160"/>
      <c r="I17" s="160"/>
      <c r="J17" s="160"/>
      <c r="K17" s="160"/>
      <c r="L17" s="160"/>
      <c r="M17" s="160"/>
      <c r="N17" s="160"/>
    </row>
    <row r="18" spans="2:14" ht="12.75">
      <c r="B18" s="160"/>
      <c r="C18" s="159"/>
      <c r="D18" s="160"/>
      <c r="E18" s="160"/>
      <c r="F18" s="160"/>
      <c r="G18" s="160"/>
      <c r="H18" s="160"/>
      <c r="I18" s="160"/>
      <c r="J18" s="160"/>
      <c r="K18" s="160"/>
      <c r="L18" s="160"/>
      <c r="M18" s="160"/>
      <c r="N18" s="160"/>
    </row>
    <row r="19" spans="2:14" ht="12.75">
      <c r="B19" s="160"/>
      <c r="C19" s="159"/>
      <c r="D19" s="160"/>
      <c r="E19" s="160"/>
      <c r="F19" s="160"/>
      <c r="G19" s="160"/>
      <c r="H19" s="160"/>
      <c r="I19" s="160"/>
      <c r="J19" s="160"/>
      <c r="K19" s="160"/>
      <c r="L19" s="160"/>
      <c r="M19" s="160"/>
      <c r="N19" s="160"/>
    </row>
    <row r="20" spans="2:14" ht="12.75">
      <c r="B20" s="160"/>
      <c r="C20" s="159"/>
      <c r="D20" s="160"/>
      <c r="E20" s="160"/>
      <c r="F20" s="160"/>
      <c r="G20" s="160"/>
      <c r="H20" s="160"/>
      <c r="I20" s="160"/>
      <c r="J20" s="160"/>
      <c r="K20" s="160"/>
      <c r="L20" s="160"/>
      <c r="M20" s="160"/>
      <c r="N20" s="160"/>
    </row>
    <row r="21" spans="2:14" ht="12.75">
      <c r="B21" s="160"/>
      <c r="C21" s="159"/>
      <c r="D21" s="160"/>
      <c r="E21" s="160"/>
      <c r="F21" s="160"/>
      <c r="G21" s="160"/>
      <c r="H21" s="160"/>
      <c r="I21" s="160"/>
      <c r="J21" s="160"/>
      <c r="K21" s="160"/>
      <c r="L21" s="160"/>
      <c r="M21" s="160"/>
      <c r="N21" s="160"/>
    </row>
    <row r="22" spans="2:14" ht="12.75">
      <c r="B22" s="160"/>
      <c r="C22" s="159"/>
      <c r="D22" s="160"/>
      <c r="E22" s="160"/>
      <c r="F22" s="160"/>
      <c r="G22" s="160"/>
      <c r="H22" s="160"/>
      <c r="I22" s="160"/>
      <c r="J22" s="160"/>
      <c r="K22" s="160"/>
      <c r="L22" s="160"/>
      <c r="M22" s="160"/>
      <c r="N22" s="160"/>
    </row>
    <row r="23" spans="2:14" ht="12.75">
      <c r="B23" s="160"/>
      <c r="C23" s="159"/>
      <c r="D23" s="160"/>
      <c r="E23" s="160"/>
      <c r="F23" s="160"/>
      <c r="G23" s="160"/>
      <c r="H23" s="160"/>
      <c r="I23" s="160"/>
      <c r="J23" s="160"/>
      <c r="K23" s="160"/>
      <c r="L23" s="160"/>
      <c r="M23" s="160"/>
      <c r="N23" s="160"/>
    </row>
    <row r="24" spans="2:14" ht="12.75">
      <c r="B24" s="160"/>
      <c r="C24" s="160"/>
      <c r="D24" s="160"/>
      <c r="E24" s="160"/>
      <c r="F24" s="160"/>
      <c r="G24" s="160"/>
      <c r="H24" s="160"/>
      <c r="I24" s="160"/>
      <c r="J24" s="160"/>
      <c r="K24" s="160"/>
      <c r="L24" s="160"/>
      <c r="M24" s="160"/>
      <c r="N24" s="160"/>
    </row>
    <row r="25" spans="2:14" ht="12.75">
      <c r="B25" s="160"/>
      <c r="C25" s="160"/>
      <c r="D25" s="160"/>
      <c r="E25" s="160"/>
      <c r="F25" s="160"/>
      <c r="G25" s="160"/>
      <c r="H25" s="160"/>
      <c r="I25" s="160"/>
      <c r="J25" s="160"/>
      <c r="K25" s="160"/>
      <c r="L25" s="160"/>
      <c r="M25" s="160"/>
      <c r="N25" s="160"/>
    </row>
    <row r="26" spans="2:14" ht="12.75">
      <c r="B26" s="160"/>
      <c r="C26" s="160"/>
      <c r="D26" s="160"/>
      <c r="E26" s="160"/>
      <c r="F26" s="160"/>
      <c r="G26" s="160"/>
      <c r="H26" s="160"/>
      <c r="I26" s="160"/>
      <c r="J26" s="160"/>
      <c r="K26" s="160"/>
      <c r="L26" s="160"/>
      <c r="M26" s="160"/>
      <c r="N26" s="160"/>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N26"/>
  <sheetViews>
    <sheetView zoomScalePageLayoutView="0" workbookViewId="0" topLeftCell="A1">
      <selection activeCell="B1" sqref="B1:I1"/>
    </sheetView>
  </sheetViews>
  <sheetFormatPr defaultColWidth="9.140625" defaultRowHeight="12.75"/>
  <cols>
    <col min="2" max="2" width="45.8515625" style="0" customWidth="1"/>
    <col min="3" max="9" width="18.28125" style="0" customWidth="1"/>
  </cols>
  <sheetData>
    <row r="1" spans="2:9" ht="12.75">
      <c r="B1" s="161" t="s">
        <v>112</v>
      </c>
      <c r="C1" s="161" t="s">
        <v>113</v>
      </c>
      <c r="D1" s="161" t="s">
        <v>114</v>
      </c>
      <c r="E1" s="161" t="s">
        <v>115</v>
      </c>
      <c r="F1" s="161" t="s">
        <v>116</v>
      </c>
      <c r="G1" s="161" t="s">
        <v>117</v>
      </c>
      <c r="H1" s="161" t="s">
        <v>118</v>
      </c>
      <c r="I1" s="161" t="s">
        <v>65</v>
      </c>
    </row>
    <row r="2" spans="2:14" ht="25.5">
      <c r="B2" s="132" t="str">
        <f>'Registration form (Hanoi)'!F8&amp;'Registration form (Hanoi)'!M8</f>
        <v>Xác định và triển khai phương châm / 部門方針の策定と展開</v>
      </c>
      <c r="C2" s="159">
        <f>'Registration form (Hanoi)'!E29</f>
        <v>0</v>
      </c>
      <c r="D2" s="159">
        <f>'Registration form (Hanoi)'!F29</f>
        <v>0</v>
      </c>
      <c r="E2" s="159">
        <f>'Registration form (Hanoi)'!I29</f>
        <v>0</v>
      </c>
      <c r="F2" s="159">
        <f>'Registration form (Hanoi)'!J29</f>
        <v>0</v>
      </c>
      <c r="G2" s="159">
        <f>'Registration form (Hanoi)'!K29</f>
        <v>0</v>
      </c>
      <c r="H2" s="159">
        <f>'Registration form (Hanoi)'!F14</f>
        <v>0</v>
      </c>
      <c r="I2" s="160">
        <f>'Registration form (Hanoi)'!F16</f>
        <v>0</v>
      </c>
      <c r="J2" s="160"/>
      <c r="K2" s="160"/>
      <c r="L2" s="160"/>
      <c r="M2" s="160"/>
      <c r="N2" s="160"/>
    </row>
    <row r="3" spans="2:14" ht="12.75">
      <c r="B3" s="132"/>
      <c r="C3" s="159">
        <f>'Registration form (Hanoi)'!E30</f>
        <v>0</v>
      </c>
      <c r="D3" s="159">
        <f>'Registration form (Hanoi)'!F30</f>
        <v>0</v>
      </c>
      <c r="E3" s="159">
        <f>'Registration form (Hanoi)'!I30</f>
        <v>0</v>
      </c>
      <c r="F3" s="159">
        <f>'Registration form (Hanoi)'!J30</f>
        <v>0</v>
      </c>
      <c r="G3" s="159">
        <f>'Registration form (Hanoi)'!K30</f>
        <v>0</v>
      </c>
      <c r="H3" s="160"/>
      <c r="I3" s="160"/>
      <c r="J3" s="160"/>
      <c r="K3" s="160"/>
      <c r="L3" s="160"/>
      <c r="M3" s="160"/>
      <c r="N3" s="160"/>
    </row>
    <row r="4" spans="2:14" ht="12.75">
      <c r="B4" s="132"/>
      <c r="C4" s="159">
        <f>'Registration form (Hanoi)'!E31</f>
        <v>0</v>
      </c>
      <c r="D4" s="159">
        <f>'Registration form (Hanoi)'!F31</f>
        <v>0</v>
      </c>
      <c r="E4" s="159">
        <f>'Registration form (Hanoi)'!I31</f>
        <v>0</v>
      </c>
      <c r="F4" s="159">
        <f>'Registration form (Hanoi)'!J31</f>
        <v>0</v>
      </c>
      <c r="G4" s="159">
        <f>'Registration form (Hanoi)'!K31</f>
        <v>0</v>
      </c>
      <c r="H4" s="160"/>
      <c r="I4" s="160"/>
      <c r="J4" s="160"/>
      <c r="K4" s="160"/>
      <c r="L4" s="160"/>
      <c r="M4" s="160"/>
      <c r="N4" s="160"/>
    </row>
    <row r="5" spans="2:14" ht="12.75">
      <c r="B5" s="132"/>
      <c r="C5" s="159">
        <f>'Registration form (Hanoi)'!E32</f>
        <v>0</v>
      </c>
      <c r="D5" s="159">
        <f>'Registration form (Hanoi)'!F32</f>
        <v>0</v>
      </c>
      <c r="E5" s="159">
        <f>'Registration form (Hanoi)'!I32</f>
        <v>0</v>
      </c>
      <c r="F5" s="159">
        <f>'Registration form (Hanoi)'!J32</f>
        <v>0</v>
      </c>
      <c r="G5" s="159">
        <f>'Registration form (Hanoi)'!K32</f>
        <v>0</v>
      </c>
      <c r="H5" s="160"/>
      <c r="I5" s="160"/>
      <c r="J5" s="160"/>
      <c r="K5" s="160"/>
      <c r="L5" s="160"/>
      <c r="M5" s="160"/>
      <c r="N5" s="160"/>
    </row>
    <row r="6" spans="2:14" ht="12.75">
      <c r="B6" s="132"/>
      <c r="C6" s="159">
        <f>'Registration form (Hanoi)'!E33</f>
        <v>0</v>
      </c>
      <c r="D6" s="159">
        <f>'Registration form (Hanoi)'!F33</f>
        <v>0</v>
      </c>
      <c r="E6" s="159">
        <f>'Registration form (Hanoi)'!I33</f>
        <v>0</v>
      </c>
      <c r="F6" s="159">
        <f>'Registration form (Hanoi)'!J33</f>
        <v>0</v>
      </c>
      <c r="G6" s="159">
        <f>'Registration form (Hanoi)'!K33</f>
        <v>0</v>
      </c>
      <c r="H6" s="160"/>
      <c r="I6" s="160"/>
      <c r="J6" s="160"/>
      <c r="K6" s="160"/>
      <c r="L6" s="160"/>
      <c r="M6" s="160"/>
      <c r="N6" s="160"/>
    </row>
    <row r="7" spans="2:14" ht="12.75">
      <c r="B7" s="132"/>
      <c r="C7" s="159">
        <f>'Registration form (Hanoi)'!E34</f>
        <v>0</v>
      </c>
      <c r="D7" s="159">
        <f>'Registration form (Hanoi)'!F34</f>
        <v>0</v>
      </c>
      <c r="E7" s="159">
        <f>'Registration form (Hanoi)'!I34</f>
        <v>0</v>
      </c>
      <c r="F7" s="159">
        <f>'Registration form (Hanoi)'!J34</f>
        <v>0</v>
      </c>
      <c r="G7" s="159">
        <f>'Registration form (Hanoi)'!K34</f>
        <v>0</v>
      </c>
      <c r="H7" s="160"/>
      <c r="I7" s="160"/>
      <c r="J7" s="160"/>
      <c r="K7" s="160"/>
      <c r="L7" s="160"/>
      <c r="M7" s="160"/>
      <c r="N7" s="160"/>
    </row>
    <row r="8" spans="2:14" ht="12.75">
      <c r="B8" s="132"/>
      <c r="C8" s="159">
        <f>'Registration form (Hanoi)'!E35</f>
        <v>0</v>
      </c>
      <c r="D8" s="159">
        <f>'Registration form (Hanoi)'!F35</f>
        <v>0</v>
      </c>
      <c r="E8" s="159">
        <f>'Registration form (Hanoi)'!I35</f>
        <v>0</v>
      </c>
      <c r="F8" s="159">
        <f>'Registration form (Hanoi)'!J35</f>
        <v>0</v>
      </c>
      <c r="G8" s="159">
        <f>'Registration form (Hanoi)'!K35</f>
        <v>0</v>
      </c>
      <c r="H8" s="160"/>
      <c r="I8" s="160"/>
      <c r="J8" s="160"/>
      <c r="K8" s="160"/>
      <c r="L8" s="160"/>
      <c r="M8" s="160"/>
      <c r="N8" s="160"/>
    </row>
    <row r="9" spans="2:14" ht="12.75">
      <c r="B9" s="132"/>
      <c r="C9" s="159">
        <f>'Registration form (Hanoi)'!E36</f>
        <v>0</v>
      </c>
      <c r="D9" s="159">
        <f>'Registration form (Hanoi)'!F36</f>
        <v>0</v>
      </c>
      <c r="E9" s="159">
        <f>'Registration form (Hanoi)'!I36</f>
        <v>0</v>
      </c>
      <c r="F9" s="159">
        <f>'Registration form (Hanoi)'!J36</f>
        <v>0</v>
      </c>
      <c r="G9" s="159">
        <f>'Registration form (Hanoi)'!K36</f>
        <v>0</v>
      </c>
      <c r="H9" s="160"/>
      <c r="I9" s="160"/>
      <c r="J9" s="160"/>
      <c r="K9" s="160"/>
      <c r="L9" s="160"/>
      <c r="M9" s="160"/>
      <c r="N9" s="160"/>
    </row>
    <row r="10" spans="2:14" ht="12.75">
      <c r="B10" s="132"/>
      <c r="C10" s="159">
        <f>'Registration form (Hanoi)'!E37</f>
        <v>0</v>
      </c>
      <c r="D10" s="159">
        <f>'Registration form (Hanoi)'!F37</f>
        <v>0</v>
      </c>
      <c r="E10" s="159">
        <f>'Registration form (Hanoi)'!I37</f>
        <v>0</v>
      </c>
      <c r="F10" s="159">
        <f>'Registration form (Hanoi)'!J37</f>
        <v>0</v>
      </c>
      <c r="G10" s="159">
        <f>'Registration form (Hanoi)'!K37</f>
        <v>0</v>
      </c>
      <c r="H10" s="160"/>
      <c r="I10" s="160"/>
      <c r="J10" s="160"/>
      <c r="K10" s="160"/>
      <c r="L10" s="160"/>
      <c r="M10" s="160"/>
      <c r="N10" s="160"/>
    </row>
    <row r="11" spans="2:14" ht="12.75">
      <c r="B11" s="132"/>
      <c r="C11" s="159">
        <f>'Registration form (Hanoi)'!E38</f>
        <v>0</v>
      </c>
      <c r="D11" s="159">
        <f>'Registration form (Hanoi)'!F38</f>
        <v>0</v>
      </c>
      <c r="E11" s="159">
        <f>'Registration form (Hanoi)'!I38</f>
        <v>0</v>
      </c>
      <c r="F11" s="159">
        <f>'Registration form (Hanoi)'!J38</f>
        <v>0</v>
      </c>
      <c r="G11" s="159">
        <f>'Registration form (Hanoi)'!K38</f>
        <v>0</v>
      </c>
      <c r="H11" s="160"/>
      <c r="I11" s="160"/>
      <c r="J11" s="160"/>
      <c r="K11" s="160"/>
      <c r="L11" s="160"/>
      <c r="M11" s="160"/>
      <c r="N11" s="160"/>
    </row>
    <row r="12" spans="2:14" ht="12.75">
      <c r="B12" s="132"/>
      <c r="C12" s="159">
        <f>'Registration form (Hanoi)'!E39</f>
        <v>0</v>
      </c>
      <c r="D12" s="159">
        <f>'Registration form (Hanoi)'!F39</f>
        <v>0</v>
      </c>
      <c r="E12" s="159">
        <f>'Registration form (Hanoi)'!I39</f>
        <v>0</v>
      </c>
      <c r="F12" s="159">
        <f>'Registration form (Hanoi)'!J39</f>
        <v>0</v>
      </c>
      <c r="G12" s="159">
        <f>'Registration form (Hanoi)'!K39</f>
        <v>0</v>
      </c>
      <c r="H12" s="160"/>
      <c r="I12" s="160"/>
      <c r="J12" s="160"/>
      <c r="K12" s="160"/>
      <c r="L12" s="160"/>
      <c r="M12" s="160"/>
      <c r="N12" s="160"/>
    </row>
    <row r="13" spans="2:14" ht="12.75">
      <c r="B13" s="132"/>
      <c r="C13" s="159">
        <f>'Registration form (Hanoi)'!E40</f>
        <v>0</v>
      </c>
      <c r="D13" s="159">
        <f>'Registration form (Hanoi)'!F40</f>
        <v>0</v>
      </c>
      <c r="E13" s="159">
        <f>'Registration form (Hanoi)'!I40</f>
        <v>0</v>
      </c>
      <c r="F13" s="159">
        <f>'Registration form (Hanoi)'!J40</f>
        <v>0</v>
      </c>
      <c r="G13" s="159">
        <f>'Registration form (Hanoi)'!K40</f>
        <v>0</v>
      </c>
      <c r="H13" s="160"/>
      <c r="I13" s="160"/>
      <c r="J13" s="160"/>
      <c r="K13" s="160"/>
      <c r="L13" s="160"/>
      <c r="M13" s="160"/>
      <c r="N13" s="160"/>
    </row>
    <row r="14" spans="2:7" s="160" customFormat="1" ht="12.75">
      <c r="B14" s="132"/>
      <c r="C14" s="160">
        <f>'Registration form (Hanoi)'!F20</f>
        <v>0</v>
      </c>
      <c r="F14" s="159">
        <f>'Registration form (Hanoi)'!L20</f>
        <v>0</v>
      </c>
      <c r="G14" s="159">
        <f>'Registration form (Hanoi)'!L19</f>
        <v>0</v>
      </c>
    </row>
    <row r="15" spans="2:14" ht="12.75">
      <c r="B15" s="160"/>
      <c r="C15" s="159"/>
      <c r="D15" s="160"/>
      <c r="E15" s="160"/>
      <c r="F15" s="160"/>
      <c r="G15" s="160"/>
      <c r="H15" s="160"/>
      <c r="I15" s="160"/>
      <c r="J15" s="160"/>
      <c r="K15" s="160"/>
      <c r="L15" s="160"/>
      <c r="M15" s="160"/>
      <c r="N15" s="160"/>
    </row>
    <row r="16" spans="2:14" ht="12.75">
      <c r="B16" s="160"/>
      <c r="C16" s="159"/>
      <c r="D16" s="160"/>
      <c r="E16" s="160"/>
      <c r="F16" s="160"/>
      <c r="G16" s="160"/>
      <c r="H16" s="160"/>
      <c r="I16" s="160"/>
      <c r="J16" s="160"/>
      <c r="K16" s="160"/>
      <c r="L16" s="160"/>
      <c r="M16" s="160"/>
      <c r="N16" s="160"/>
    </row>
    <row r="17" spans="2:14" ht="12.75">
      <c r="B17" s="160"/>
      <c r="C17" s="159"/>
      <c r="D17" s="160"/>
      <c r="E17" s="160"/>
      <c r="F17" s="160"/>
      <c r="G17" s="160"/>
      <c r="H17" s="160"/>
      <c r="I17" s="160"/>
      <c r="J17" s="160"/>
      <c r="K17" s="160"/>
      <c r="L17" s="160"/>
      <c r="M17" s="160"/>
      <c r="N17" s="160"/>
    </row>
    <row r="18" spans="2:14" ht="12.75">
      <c r="B18" s="160"/>
      <c r="C18" s="159"/>
      <c r="D18" s="160"/>
      <c r="E18" s="160"/>
      <c r="F18" s="160"/>
      <c r="G18" s="160"/>
      <c r="H18" s="160"/>
      <c r="I18" s="160"/>
      <c r="J18" s="160"/>
      <c r="K18" s="160"/>
      <c r="L18" s="160"/>
      <c r="M18" s="160"/>
      <c r="N18" s="160"/>
    </row>
    <row r="19" spans="2:14" ht="12.75">
      <c r="B19" s="160"/>
      <c r="C19" s="159"/>
      <c r="D19" s="160"/>
      <c r="E19" s="160"/>
      <c r="F19" s="160"/>
      <c r="G19" s="160"/>
      <c r="H19" s="160"/>
      <c r="I19" s="160"/>
      <c r="J19" s="160"/>
      <c r="K19" s="160"/>
      <c r="L19" s="160"/>
      <c r="M19" s="160"/>
      <c r="N19" s="160"/>
    </row>
    <row r="20" spans="2:14" ht="12.75">
      <c r="B20" s="160"/>
      <c r="C20" s="159"/>
      <c r="D20" s="160"/>
      <c r="E20" s="160"/>
      <c r="F20" s="160"/>
      <c r="G20" s="160"/>
      <c r="H20" s="160"/>
      <c r="I20" s="160"/>
      <c r="J20" s="160"/>
      <c r="K20" s="160"/>
      <c r="L20" s="160"/>
      <c r="M20" s="160"/>
      <c r="N20" s="160"/>
    </row>
    <row r="21" spans="2:14" ht="12.75">
      <c r="B21" s="160"/>
      <c r="C21" s="159"/>
      <c r="D21" s="160"/>
      <c r="E21" s="160"/>
      <c r="F21" s="160"/>
      <c r="G21" s="160"/>
      <c r="H21" s="160"/>
      <c r="I21" s="160"/>
      <c r="J21" s="160"/>
      <c r="K21" s="160"/>
      <c r="L21" s="160"/>
      <c r="M21" s="160"/>
      <c r="N21" s="160"/>
    </row>
    <row r="22" spans="2:14" ht="12.75">
      <c r="B22" s="160"/>
      <c r="C22" s="159"/>
      <c r="D22" s="160"/>
      <c r="E22" s="160"/>
      <c r="F22" s="160"/>
      <c r="G22" s="160"/>
      <c r="H22" s="160"/>
      <c r="I22" s="160"/>
      <c r="J22" s="160"/>
      <c r="K22" s="160"/>
      <c r="L22" s="160"/>
      <c r="M22" s="160"/>
      <c r="N22" s="160"/>
    </row>
    <row r="23" spans="2:14" ht="12.75">
      <c r="B23" s="160"/>
      <c r="C23" s="159"/>
      <c r="D23" s="160"/>
      <c r="E23" s="160"/>
      <c r="F23" s="160"/>
      <c r="G23" s="160"/>
      <c r="H23" s="160"/>
      <c r="I23" s="160"/>
      <c r="J23" s="160"/>
      <c r="K23" s="160"/>
      <c r="L23" s="160"/>
      <c r="M23" s="160"/>
      <c r="N23" s="160"/>
    </row>
    <row r="24" spans="2:14" ht="12.75">
      <c r="B24" s="160"/>
      <c r="C24" s="160"/>
      <c r="D24" s="160"/>
      <c r="E24" s="160"/>
      <c r="F24" s="160"/>
      <c r="G24" s="160"/>
      <c r="H24" s="160"/>
      <c r="I24" s="160"/>
      <c r="J24" s="160"/>
      <c r="K24" s="160"/>
      <c r="L24" s="160"/>
      <c r="M24" s="160"/>
      <c r="N24" s="160"/>
    </row>
    <row r="25" spans="2:14" ht="12.75">
      <c r="B25" s="160"/>
      <c r="C25" s="160"/>
      <c r="D25" s="160"/>
      <c r="E25" s="160"/>
      <c r="F25" s="160"/>
      <c r="G25" s="160"/>
      <c r="H25" s="160"/>
      <c r="I25" s="160"/>
      <c r="J25" s="160"/>
      <c r="K25" s="160"/>
      <c r="L25" s="160"/>
      <c r="M25" s="160"/>
      <c r="N25" s="160"/>
    </row>
    <row r="26" spans="2:14" ht="12.75">
      <c r="B26" s="160"/>
      <c r="C26" s="160"/>
      <c r="D26" s="160"/>
      <c r="E26" s="160"/>
      <c r="F26" s="160"/>
      <c r="G26" s="160"/>
      <c r="H26" s="160"/>
      <c r="I26" s="160"/>
      <c r="J26" s="160"/>
      <c r="K26" s="160"/>
      <c r="L26" s="160"/>
      <c r="M26" s="160"/>
      <c r="N26" s="16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2023-10-10T18:33:57Z</cp:lastPrinted>
  <dcterms:created xsi:type="dcterms:W3CDTF">2014-08-19T05:03:06Z</dcterms:created>
  <dcterms:modified xsi:type="dcterms:W3CDTF">2024-02-05T04:42:15Z</dcterms:modified>
  <cp:category/>
  <cp:version/>
  <cp:contentType/>
  <cp:contentStatus/>
</cp:coreProperties>
</file>